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38"/>
  <workbookPr updateLinks="never"/>
  <mc:AlternateContent xmlns:mc="http://schemas.openxmlformats.org/markup-compatibility/2006">
    <mc:Choice Requires="x15">
      <x15ac:absPath xmlns:x15ac="http://schemas.microsoft.com/office/spreadsheetml/2010/11/ac" url="https://mysites.inside-share.bosch.com/my/pua1hc/Documents/MQB/"/>
    </mc:Choice>
  </mc:AlternateContent>
  <xr:revisionPtr revIDLastSave="0" documentId="8_{15732327-1AD8-4020-B3CE-098A97154963}" xr6:coauthVersionLast="36" xr6:coauthVersionMax="36" xr10:uidLastSave="{00000000-0000-0000-0000-000000000000}"/>
  <bookViews>
    <workbookView xWindow="0" yWindow="0" windowWidth="24000" windowHeight="9390" firstSheet="2" activeTab="2" xr2:uid="{00000000-000D-0000-FFFF-FFFF00000000}"/>
  </bookViews>
  <sheets>
    <sheet name="Summary" sheetId="9" r:id="rId1"/>
    <sheet name="TeamLoadingSummaryByMonth_hr" sheetId="19" r:id="rId2"/>
    <sheet name="Dec" sheetId="25" r:id="rId3"/>
    <sheet name="Nov" sheetId="24" r:id="rId4"/>
    <sheet name="Oct" sheetId="23" r:id="rId5"/>
    <sheet name="Sep" sheetId="21" r:id="rId6"/>
    <sheet name="Aug" sheetId="18" r:id="rId7"/>
    <sheet name="TeamMeeting" sheetId="14" r:id="rId8"/>
    <sheet name="HiL_issue" sheetId="22" r:id="rId9"/>
    <sheet name="TeamLoadingSummaryByMonth" sheetId="17" r:id="rId10"/>
    <sheet name="Weekly" sheetId="12" r:id="rId11"/>
    <sheet name="Huong" sheetId="3" r:id="rId12"/>
    <sheet name="Hoang" sheetId="4" r:id="rId13"/>
    <sheet name="Quynh" sheetId="6" r:id="rId14"/>
    <sheet name="Pho" sheetId="7" r:id="rId15"/>
    <sheet name="Thong" sheetId="8" r:id="rId16"/>
    <sheet name="Uyen" sheetId="2" r:id="rId17"/>
    <sheet name="Reference" sheetId="10" r:id="rId18"/>
    <sheet name="Ngoc" sheetId="5" r:id="rId19"/>
    <sheet name="Backup" sheetId="11" r:id="rId20"/>
    <sheet name="BrainStorming Productivity" sheetId="13" r:id="rId21"/>
    <sheet name="Suggestion" sheetId="16" r:id="rId22"/>
  </sheets>
  <externalReferences>
    <externalReference r:id="rId23"/>
  </externalReferences>
  <definedNames>
    <definedName name="_xlnm._FilterDatabase" localSheetId="8" hidden="1">HiL_issue!$A$1:$H$11</definedName>
  </definedNames>
  <calcPr calcId="179020" calcCompleted="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K78" i="25" l="1" a="1"/>
  <c r="BK78" i="25"/>
  <c r="BJ78" i="25" a="1"/>
  <c r="BJ78" i="25"/>
  <c r="AS78" i="25" a="1"/>
  <c r="AS78" i="25"/>
  <c r="AR78" i="25" a="1"/>
  <c r="AR78" i="25"/>
  <c r="AE78" i="25" a="1"/>
  <c r="AE78" i="25"/>
  <c r="AD78" i="25" a="1"/>
  <c r="AD78" i="25"/>
  <c r="Q78" i="25" a="1"/>
  <c r="Q78" i="25"/>
  <c r="P78" i="25" a="1"/>
  <c r="P78" i="25"/>
  <c r="D78" i="25"/>
  <c r="BK77" i="25" a="1"/>
  <c r="BK77" i="25"/>
  <c r="BJ77" i="25" a="1"/>
  <c r="BJ77" i="25"/>
  <c r="AS77" i="25" a="1"/>
  <c r="AS77" i="25"/>
  <c r="AR77" i="25" a="1"/>
  <c r="AR77" i="25"/>
  <c r="AE77" i="25" a="1"/>
  <c r="AE77" i="25"/>
  <c r="AD77" i="25" a="1"/>
  <c r="AD77" i="25"/>
  <c r="Q77" i="25" a="1"/>
  <c r="Q77" i="25"/>
  <c r="P77" i="25" a="1"/>
  <c r="P77" i="25"/>
  <c r="BK76" i="25" a="1"/>
  <c r="BK76" i="25"/>
  <c r="BJ76" i="25" a="1"/>
  <c r="BJ76" i="25"/>
  <c r="AS76" i="25" a="1"/>
  <c r="AS76" i="25"/>
  <c r="AR76" i="25" a="1"/>
  <c r="AR76" i="25"/>
  <c r="AE76" i="25" a="1"/>
  <c r="AE76" i="25"/>
  <c r="AD76" i="25" a="1"/>
  <c r="AD76" i="25"/>
  <c r="Q76" i="25" a="1"/>
  <c r="Q76" i="25"/>
  <c r="P76" i="25" a="1"/>
  <c r="P76" i="25"/>
  <c r="BK75" i="25" a="1"/>
  <c r="BK75" i="25"/>
  <c r="BJ75" i="25" a="1"/>
  <c r="BJ75" i="25"/>
  <c r="AS75" i="25" a="1"/>
  <c r="AS75" i="25"/>
  <c r="AR75" i="25" a="1"/>
  <c r="AR75" i="25"/>
  <c r="AE75" i="25" a="1"/>
  <c r="AE75" i="25"/>
  <c r="AD75" i="25" a="1"/>
  <c r="AD75" i="25"/>
  <c r="Q75" i="25" a="1"/>
  <c r="Q75" i="25"/>
  <c r="P75" i="25" a="1"/>
  <c r="P75" i="25"/>
  <c r="BK74" i="25" a="1"/>
  <c r="BK74" i="25"/>
  <c r="BJ74" i="25" a="1"/>
  <c r="BJ74" i="25"/>
  <c r="AS74" i="25" a="1"/>
  <c r="AS74" i="25"/>
  <c r="AR74" i="25" a="1"/>
  <c r="AR74" i="25"/>
  <c r="AE74" i="25" a="1"/>
  <c r="AE74" i="25"/>
  <c r="AD74" i="25" a="1"/>
  <c r="AD74" i="25"/>
  <c r="Q74" i="25" a="1"/>
  <c r="Q74" i="25"/>
  <c r="P74" i="25" a="1"/>
  <c r="P74" i="25"/>
  <c r="BK73" i="25" a="1"/>
  <c r="BK73" i="25"/>
  <c r="BJ73" i="25" a="1"/>
  <c r="BJ73" i="25"/>
  <c r="AS73" i="25" a="1"/>
  <c r="AS73" i="25"/>
  <c r="AR73" i="25" a="1"/>
  <c r="AR73" i="25"/>
  <c r="AE73" i="25" a="1"/>
  <c r="AE73" i="25"/>
  <c r="AD73" i="25" a="1"/>
  <c r="AD73" i="25"/>
  <c r="Q73" i="25" a="1"/>
  <c r="Q73" i="25"/>
  <c r="P73" i="25" a="1"/>
  <c r="P73" i="25"/>
  <c r="BK72" i="25" a="1"/>
  <c r="BK72" i="25"/>
  <c r="BJ72" i="25" a="1"/>
  <c r="BJ72" i="25"/>
  <c r="AS72" i="25" a="1"/>
  <c r="AS72" i="25"/>
  <c r="AR72" i="25" a="1"/>
  <c r="AR72" i="25"/>
  <c r="AE72" i="25" a="1"/>
  <c r="AE72" i="25"/>
  <c r="AD72" i="25" a="1"/>
  <c r="AD72" i="25"/>
  <c r="Q72" i="25" a="1"/>
  <c r="Q72" i="25"/>
  <c r="P72" i="25" a="1"/>
  <c r="P72" i="25"/>
  <c r="BK71" i="25" a="1"/>
  <c r="BK71" i="25"/>
  <c r="BJ71" i="25" a="1"/>
  <c r="BJ71" i="25"/>
  <c r="AS71" i="25" a="1"/>
  <c r="AS71" i="25"/>
  <c r="AR71" i="25" a="1"/>
  <c r="AR71" i="25"/>
  <c r="AE71" i="25" a="1"/>
  <c r="AE71" i="25"/>
  <c r="AD71" i="25" a="1"/>
  <c r="AD71" i="25"/>
  <c r="Q71" i="25" a="1"/>
  <c r="Q71" i="25"/>
  <c r="P71" i="25" a="1"/>
  <c r="P71" i="25"/>
  <c r="BK69" i="25" a="1"/>
  <c r="BK69" i="25"/>
  <c r="BJ69" i="25" a="1"/>
  <c r="BJ69" i="25"/>
  <c r="AS69" i="25" a="1"/>
  <c r="AS69" i="25"/>
  <c r="AR69" i="25" a="1"/>
  <c r="AR69" i="25"/>
  <c r="AE69" i="25" a="1"/>
  <c r="AE69" i="25"/>
  <c r="AD69" i="25" a="1"/>
  <c r="AD69" i="25"/>
  <c r="Q69" i="25" a="1"/>
  <c r="Q69" i="25"/>
  <c r="P69" i="25" a="1"/>
  <c r="P69" i="25"/>
  <c r="BK68" i="25" a="1"/>
  <c r="BK68" i="25"/>
  <c r="BJ68" i="25" a="1"/>
  <c r="BJ68" i="25"/>
  <c r="AS68" i="25" a="1"/>
  <c r="AS68" i="25"/>
  <c r="AR68" i="25" a="1"/>
  <c r="AR68" i="25"/>
  <c r="AE68" i="25" a="1"/>
  <c r="AE68" i="25"/>
  <c r="AD68" i="25" a="1"/>
  <c r="AD68" i="25"/>
  <c r="Q68" i="25" a="1"/>
  <c r="Q68" i="25"/>
  <c r="P68" i="25" a="1"/>
  <c r="P68" i="25"/>
  <c r="BK67" i="25" a="1"/>
  <c r="BK67" i="25"/>
  <c r="BJ67" i="25" a="1"/>
  <c r="BJ67" i="25"/>
  <c r="AS67" i="25" a="1"/>
  <c r="AS67" i="25"/>
  <c r="AR67" i="25" a="1"/>
  <c r="AR67" i="25"/>
  <c r="AE67" i="25" a="1"/>
  <c r="AE67" i="25"/>
  <c r="AD67" i="25" a="1"/>
  <c r="AD67" i="25"/>
  <c r="Q67" i="25" a="1"/>
  <c r="Q67" i="25"/>
  <c r="P67" i="25" a="1"/>
  <c r="P67" i="25"/>
  <c r="BK66" i="25" a="1"/>
  <c r="BK66" i="25"/>
  <c r="BJ66" i="25" a="1"/>
  <c r="BJ66" i="25"/>
  <c r="AS66" i="25" a="1"/>
  <c r="AS66" i="25"/>
  <c r="AR66" i="25" a="1"/>
  <c r="AR66" i="25"/>
  <c r="AE66" i="25" a="1"/>
  <c r="AE66" i="25"/>
  <c r="AD66" i="25" a="1"/>
  <c r="AD66" i="25"/>
  <c r="Q66" i="25" a="1"/>
  <c r="Q66" i="25"/>
  <c r="P66" i="25" a="1"/>
  <c r="P66" i="25"/>
  <c r="BK65" i="25" a="1"/>
  <c r="BK65" i="25"/>
  <c r="BJ65" i="25" a="1"/>
  <c r="BJ65" i="25"/>
  <c r="AS65" i="25" a="1"/>
  <c r="AS65" i="25"/>
  <c r="AR65" i="25" a="1"/>
  <c r="AR65" i="25"/>
  <c r="AE65" i="25" a="1"/>
  <c r="AE65" i="25"/>
  <c r="AD65" i="25" a="1"/>
  <c r="AD65" i="25"/>
  <c r="Q65" i="25" a="1"/>
  <c r="Q65" i="25"/>
  <c r="P65" i="25" a="1"/>
  <c r="P65" i="25"/>
  <c r="BK64" i="25" a="1"/>
  <c r="BK64" i="25"/>
  <c r="BJ64" i="25" a="1"/>
  <c r="BJ64" i="25"/>
  <c r="AS64" i="25" a="1"/>
  <c r="AS64" i="25"/>
  <c r="AR64" i="25" a="1"/>
  <c r="AR64" i="25"/>
  <c r="AE64" i="25" a="1"/>
  <c r="AE64" i="25"/>
  <c r="AD64" i="25" a="1"/>
  <c r="AD64" i="25"/>
  <c r="Q64" i="25" a="1"/>
  <c r="Q64" i="25"/>
  <c r="P64" i="25" a="1"/>
  <c r="P64" i="25"/>
  <c r="BK63" i="25" a="1"/>
  <c r="BK63" i="25"/>
  <c r="BJ63" i="25" a="1"/>
  <c r="BJ63" i="25"/>
  <c r="AS63" i="25" a="1"/>
  <c r="AS63" i="25"/>
  <c r="AR63" i="25" a="1"/>
  <c r="AR63" i="25"/>
  <c r="AE63" i="25" a="1"/>
  <c r="AE63" i="25"/>
  <c r="AD63" i="25" a="1"/>
  <c r="AD63" i="25"/>
  <c r="Q63" i="25" a="1"/>
  <c r="Q63" i="25"/>
  <c r="P63" i="25" a="1"/>
  <c r="P63" i="25"/>
  <c r="BK62" i="25" a="1"/>
  <c r="BK62" i="25"/>
  <c r="BJ62" i="25" a="1"/>
  <c r="BJ62" i="25"/>
  <c r="AS62" i="25" a="1"/>
  <c r="AS62" i="25"/>
  <c r="AR62" i="25" a="1"/>
  <c r="AR62" i="25"/>
  <c r="AE62" i="25" a="1"/>
  <c r="AE62" i="25"/>
  <c r="AD62" i="25" a="1"/>
  <c r="AD62" i="25"/>
  <c r="Q62" i="25" a="1"/>
  <c r="Q62" i="25"/>
  <c r="P62" i="25" a="1"/>
  <c r="P62" i="25"/>
  <c r="BK60" i="25" a="1"/>
  <c r="BK60" i="25"/>
  <c r="BJ60" i="25" a="1"/>
  <c r="BJ60" i="25"/>
  <c r="AS60" i="25" a="1"/>
  <c r="AS60" i="25"/>
  <c r="AR60" i="25" a="1"/>
  <c r="AR60" i="25"/>
  <c r="AE60" i="25" a="1"/>
  <c r="AE60" i="25"/>
  <c r="AD60" i="25" a="1"/>
  <c r="AD60" i="25"/>
  <c r="Q60" i="25" a="1"/>
  <c r="Q60" i="25"/>
  <c r="P60" i="25" a="1"/>
  <c r="P60" i="25"/>
  <c r="BK59" i="25" a="1"/>
  <c r="BK59" i="25"/>
  <c r="BJ59" i="25" a="1"/>
  <c r="BJ59" i="25"/>
  <c r="AS59" i="25" a="1"/>
  <c r="AS59" i="25"/>
  <c r="AR59" i="25" a="1"/>
  <c r="AR59" i="25"/>
  <c r="AE59" i="25" a="1"/>
  <c r="AE59" i="25"/>
  <c r="AD59" i="25" a="1"/>
  <c r="AD59" i="25"/>
  <c r="Q59" i="25" a="1"/>
  <c r="Q59" i="25"/>
  <c r="P59" i="25" a="1"/>
  <c r="P59" i="25"/>
  <c r="BK58" i="25" a="1"/>
  <c r="BK58" i="25"/>
  <c r="BJ58" i="25" a="1"/>
  <c r="BJ58" i="25"/>
  <c r="AS58" i="25" a="1"/>
  <c r="AS58" i="25"/>
  <c r="AR58" i="25" a="1"/>
  <c r="AR58" i="25"/>
  <c r="AE58" i="25" a="1"/>
  <c r="AE58" i="25"/>
  <c r="AD58" i="25" a="1"/>
  <c r="AD58" i="25"/>
  <c r="Q58" i="25" a="1"/>
  <c r="Q58" i="25"/>
  <c r="P58" i="25" a="1"/>
  <c r="P58" i="25"/>
  <c r="BK57" i="25" a="1"/>
  <c r="BK57" i="25"/>
  <c r="BJ57" i="25" a="1"/>
  <c r="BJ57" i="25"/>
  <c r="AS57" i="25" a="1"/>
  <c r="AS57" i="25"/>
  <c r="AR57" i="25" a="1"/>
  <c r="AR57" i="25"/>
  <c r="AE57" i="25" a="1"/>
  <c r="AE57" i="25"/>
  <c r="AD57" i="25" a="1"/>
  <c r="AD57" i="25"/>
  <c r="Q57" i="25" a="1"/>
  <c r="Q57" i="25"/>
  <c r="P57" i="25" a="1"/>
  <c r="P57" i="25"/>
  <c r="BK56" i="25" a="1"/>
  <c r="BK56" i="25"/>
  <c r="BJ56" i="25" a="1"/>
  <c r="BJ56" i="25"/>
  <c r="AS56" i="25" a="1"/>
  <c r="AS56" i="25"/>
  <c r="AR56" i="25" a="1"/>
  <c r="AR56" i="25"/>
  <c r="AE56" i="25" a="1"/>
  <c r="AE56" i="25"/>
  <c r="AD56" i="25" a="1"/>
  <c r="AD56" i="25"/>
  <c r="Q56" i="25" a="1"/>
  <c r="Q56" i="25"/>
  <c r="P56" i="25" a="1"/>
  <c r="P56" i="25"/>
  <c r="BK55" i="25" a="1"/>
  <c r="BK55" i="25"/>
  <c r="BJ55" i="25" a="1"/>
  <c r="BJ55" i="25"/>
  <c r="AS55" i="25" a="1"/>
  <c r="AS55" i="25"/>
  <c r="AR55" i="25" a="1"/>
  <c r="AR55" i="25"/>
  <c r="AE55" i="25" a="1"/>
  <c r="AE55" i="25"/>
  <c r="AD55" i="25" a="1"/>
  <c r="AD55" i="25"/>
  <c r="Q55" i="25" a="1"/>
  <c r="Q55" i="25"/>
  <c r="P55" i="25" a="1"/>
  <c r="P55" i="25"/>
  <c r="BK54" i="25" a="1"/>
  <c r="BK54" i="25"/>
  <c r="BJ54" i="25" a="1"/>
  <c r="BJ54" i="25"/>
  <c r="AS54" i="25" a="1"/>
  <c r="AS54" i="25"/>
  <c r="AR54" i="25" a="1"/>
  <c r="AR54" i="25"/>
  <c r="AE54" i="25" a="1"/>
  <c r="AE54" i="25"/>
  <c r="AD54" i="25" a="1"/>
  <c r="AD54" i="25"/>
  <c r="Q54" i="25" a="1"/>
  <c r="Q54" i="25"/>
  <c r="P54" i="25" a="1"/>
  <c r="P54" i="25"/>
  <c r="BK53" i="25" a="1"/>
  <c r="BK53" i="25"/>
  <c r="BJ53" i="25" a="1"/>
  <c r="BJ53" i="25"/>
  <c r="AS53" i="25" a="1"/>
  <c r="AS53" i="25"/>
  <c r="AR53" i="25" a="1"/>
  <c r="AR53" i="25"/>
  <c r="AE53" i="25" a="1"/>
  <c r="AE53" i="25"/>
  <c r="AD53" i="25" a="1"/>
  <c r="AD53" i="25"/>
  <c r="Q53" i="25" a="1"/>
  <c r="Q53" i="25"/>
  <c r="P53" i="25" a="1"/>
  <c r="P53" i="25"/>
  <c r="BK51" i="25" a="1"/>
  <c r="BK51" i="25"/>
  <c r="BJ51" i="25" a="1"/>
  <c r="BJ51" i="25"/>
  <c r="AS51" i="25" a="1"/>
  <c r="AS51" i="25"/>
  <c r="AR51" i="25" a="1"/>
  <c r="AR51" i="25"/>
  <c r="AE51" i="25" a="1"/>
  <c r="AE51" i="25"/>
  <c r="AD51" i="25" a="1"/>
  <c r="AD51" i="25"/>
  <c r="Q51" i="25" a="1"/>
  <c r="Q51" i="25"/>
  <c r="P51" i="25" a="1"/>
  <c r="P51" i="25"/>
  <c r="BK50" i="25" a="1"/>
  <c r="BK50" i="25"/>
  <c r="BJ50" i="25" a="1"/>
  <c r="BJ50" i="25"/>
  <c r="AS50" i="25" a="1"/>
  <c r="AS50" i="25"/>
  <c r="AR50" i="25" a="1"/>
  <c r="AR50" i="25"/>
  <c r="AE50" i="25" a="1"/>
  <c r="AE50" i="25"/>
  <c r="AD50" i="25" a="1"/>
  <c r="AD50" i="25"/>
  <c r="Q50" i="25" a="1"/>
  <c r="Q50" i="25"/>
  <c r="P50" i="25" a="1"/>
  <c r="P50" i="25"/>
  <c r="BK49" i="25" a="1"/>
  <c r="BK49" i="25"/>
  <c r="BJ49" i="25" a="1"/>
  <c r="BJ49" i="25"/>
  <c r="AS49" i="25" a="1"/>
  <c r="AS49" i="25"/>
  <c r="AR49" i="25" a="1"/>
  <c r="AR49" i="25"/>
  <c r="AE49" i="25" a="1"/>
  <c r="AE49" i="25"/>
  <c r="AD49" i="25" a="1"/>
  <c r="AD49" i="25"/>
  <c r="Q49" i="25" a="1"/>
  <c r="Q49" i="25"/>
  <c r="P49" i="25" a="1"/>
  <c r="P49" i="25"/>
  <c r="BK48" i="25" a="1"/>
  <c r="BK48" i="25"/>
  <c r="BJ48" i="25" a="1"/>
  <c r="BJ48" i="25"/>
  <c r="AS48" i="25" a="1"/>
  <c r="AS48" i="25"/>
  <c r="AR48" i="25" a="1"/>
  <c r="AR48" i="25"/>
  <c r="AE48" i="25" a="1"/>
  <c r="AE48" i="25"/>
  <c r="AD48" i="25" a="1"/>
  <c r="AD48" i="25"/>
  <c r="Q48" i="25" a="1"/>
  <c r="Q48" i="25"/>
  <c r="P48" i="25" a="1"/>
  <c r="P48" i="25"/>
  <c r="BK47" i="25" a="1"/>
  <c r="BK47" i="25"/>
  <c r="BJ47" i="25" a="1"/>
  <c r="BJ47" i="25"/>
  <c r="AS47" i="25" a="1"/>
  <c r="AS47" i="25"/>
  <c r="AR47" i="25" a="1"/>
  <c r="AR47" i="25"/>
  <c r="AE47" i="25" a="1"/>
  <c r="AE47" i="25"/>
  <c r="AD47" i="25" a="1"/>
  <c r="AD47" i="25"/>
  <c r="Q47" i="25" a="1"/>
  <c r="Q47" i="25"/>
  <c r="P47" i="25" a="1"/>
  <c r="P47" i="25"/>
  <c r="BK46" i="25" a="1"/>
  <c r="BK46" i="25"/>
  <c r="BJ46" i="25" a="1"/>
  <c r="BJ46" i="25"/>
  <c r="AS46" i="25" a="1"/>
  <c r="AS46" i="25"/>
  <c r="AR46" i="25" a="1"/>
  <c r="AR46" i="25"/>
  <c r="AE46" i="25" a="1"/>
  <c r="AE46" i="25"/>
  <c r="AD46" i="25" a="1"/>
  <c r="AD46" i="25"/>
  <c r="Q46" i="25" a="1"/>
  <c r="Q46" i="25"/>
  <c r="P46" i="25" a="1"/>
  <c r="P46" i="25"/>
  <c r="BK45" i="25" a="1"/>
  <c r="BK45" i="25"/>
  <c r="BJ45" i="25" a="1"/>
  <c r="BJ45" i="25"/>
  <c r="AS45" i="25" a="1"/>
  <c r="AS45" i="25"/>
  <c r="AR45" i="25" a="1"/>
  <c r="AR45" i="25"/>
  <c r="AE45" i="25" a="1"/>
  <c r="AE45" i="25"/>
  <c r="AD45" i="25" a="1"/>
  <c r="AD45" i="25"/>
  <c r="Q45" i="25" a="1"/>
  <c r="Q45" i="25"/>
  <c r="P45" i="25" a="1"/>
  <c r="P45" i="25"/>
  <c r="BK44" i="25" a="1"/>
  <c r="BK44" i="25"/>
  <c r="BJ44" i="25" a="1"/>
  <c r="BJ44" i="25"/>
  <c r="AS44" i="25" a="1"/>
  <c r="AS44" i="25"/>
  <c r="AR44" i="25" a="1"/>
  <c r="AR44" i="25"/>
  <c r="AE44" i="25" a="1"/>
  <c r="AE44" i="25"/>
  <c r="AD44" i="25" a="1"/>
  <c r="AD44" i="25"/>
  <c r="Q44" i="25" a="1"/>
  <c r="Q44" i="25"/>
  <c r="P44" i="25" a="1"/>
  <c r="P44" i="25"/>
  <c r="BK42" i="25" a="1"/>
  <c r="BK42" i="25"/>
  <c r="BJ42" i="25" a="1"/>
  <c r="BJ42" i="25"/>
  <c r="AS42" i="25" a="1"/>
  <c r="AS42" i="25"/>
  <c r="AR42" i="25" a="1"/>
  <c r="AR42" i="25"/>
  <c r="AE42" i="25" a="1"/>
  <c r="AE42" i="25"/>
  <c r="AD42" i="25" a="1"/>
  <c r="AD42" i="25"/>
  <c r="Q42" i="25" a="1"/>
  <c r="Q42" i="25"/>
  <c r="P42" i="25" a="1"/>
  <c r="P42" i="25"/>
  <c r="BK41" i="25" a="1"/>
  <c r="BK41" i="25"/>
  <c r="BJ41" i="25" a="1"/>
  <c r="BJ41" i="25"/>
  <c r="AS41" i="25" a="1"/>
  <c r="AS41" i="25"/>
  <c r="AR41" i="25" a="1"/>
  <c r="AR41" i="25"/>
  <c r="AE41" i="25" a="1"/>
  <c r="AE41" i="25"/>
  <c r="AD41" i="25" a="1"/>
  <c r="AD41" i="25"/>
  <c r="Q41" i="25" a="1"/>
  <c r="Q41" i="25"/>
  <c r="P41" i="25" a="1"/>
  <c r="P41" i="25"/>
  <c r="BK40" i="25" a="1"/>
  <c r="BK40" i="25"/>
  <c r="BJ40" i="25" a="1"/>
  <c r="BJ40" i="25"/>
  <c r="AS40" i="25" a="1"/>
  <c r="AS40" i="25"/>
  <c r="AR40" i="25" a="1"/>
  <c r="AR40" i="25"/>
  <c r="AE40" i="25" a="1"/>
  <c r="AE40" i="25"/>
  <c r="AD40" i="25" a="1"/>
  <c r="AD40" i="25"/>
  <c r="Q40" i="25" a="1"/>
  <c r="Q40" i="25"/>
  <c r="P40" i="25" a="1"/>
  <c r="P40" i="25"/>
  <c r="BK39" i="25" a="1"/>
  <c r="BK39" i="25"/>
  <c r="BJ39" i="25" a="1"/>
  <c r="BJ39" i="25"/>
  <c r="AS39" i="25" a="1"/>
  <c r="AS39" i="25"/>
  <c r="AR39" i="25" a="1"/>
  <c r="AR39" i="25"/>
  <c r="AE39" i="25" a="1"/>
  <c r="AE39" i="25"/>
  <c r="AD39" i="25" a="1"/>
  <c r="AD39" i="25"/>
  <c r="Q39" i="25" a="1"/>
  <c r="Q39" i="25"/>
  <c r="P39" i="25" a="1"/>
  <c r="P39" i="25"/>
  <c r="BK38" i="25" a="1"/>
  <c r="BK38" i="25"/>
  <c r="BJ38" i="25" a="1"/>
  <c r="BJ38" i="25"/>
  <c r="AS38" i="25" a="1"/>
  <c r="AS38" i="25"/>
  <c r="AR38" i="25" a="1"/>
  <c r="AR38" i="25"/>
  <c r="AE38" i="25" a="1"/>
  <c r="AE38" i="25"/>
  <c r="AD38" i="25" a="1"/>
  <c r="AD38" i="25"/>
  <c r="Q38" i="25" a="1"/>
  <c r="Q38" i="25"/>
  <c r="P38" i="25" a="1"/>
  <c r="P38" i="25"/>
  <c r="BK37" i="25" a="1"/>
  <c r="BK37" i="25"/>
  <c r="BJ37" i="25" a="1"/>
  <c r="BJ37" i="25"/>
  <c r="AS37" i="25" a="1"/>
  <c r="AS37" i="25"/>
  <c r="AR37" i="25" a="1"/>
  <c r="AR37" i="25"/>
  <c r="AE37" i="25" a="1"/>
  <c r="AE37" i="25"/>
  <c r="AD37" i="25" a="1"/>
  <c r="AD37" i="25"/>
  <c r="Q37" i="25" a="1"/>
  <c r="Q37" i="25"/>
  <c r="P37" i="25" a="1"/>
  <c r="P37" i="25"/>
  <c r="BK36" i="25" a="1"/>
  <c r="BK36" i="25"/>
  <c r="BJ36" i="25" a="1"/>
  <c r="BJ36" i="25"/>
  <c r="AS36" i="25" a="1"/>
  <c r="AS36" i="25"/>
  <c r="AR36" i="25" a="1"/>
  <c r="AR36" i="25"/>
  <c r="AE36" i="25" a="1"/>
  <c r="AE36" i="25"/>
  <c r="AD36" i="25" a="1"/>
  <c r="AD36" i="25"/>
  <c r="Q36" i="25" a="1"/>
  <c r="Q36" i="25"/>
  <c r="P36" i="25" a="1"/>
  <c r="P36" i="25"/>
  <c r="BK35" i="25" a="1"/>
  <c r="BK35" i="25"/>
  <c r="BJ35" i="25" a="1"/>
  <c r="BJ35" i="25"/>
  <c r="AS35" i="25" a="1"/>
  <c r="AS35" i="25"/>
  <c r="AR35" i="25" a="1"/>
  <c r="AR35" i="25"/>
  <c r="AE35" i="25" a="1"/>
  <c r="AE35" i="25"/>
  <c r="AD35" i="25" a="1"/>
  <c r="AD35" i="25"/>
  <c r="Q35" i="25" a="1"/>
  <c r="Q35" i="25"/>
  <c r="P35" i="25" a="1"/>
  <c r="P35" i="25"/>
  <c r="BK33" i="25" a="1"/>
  <c r="BK33" i="25"/>
  <c r="BJ33" i="25" a="1"/>
  <c r="BJ33" i="25"/>
  <c r="AS33" i="25" a="1"/>
  <c r="AS33" i="25"/>
  <c r="AR33" i="25" a="1"/>
  <c r="AR33" i="25"/>
  <c r="AE33" i="25" a="1"/>
  <c r="AE33" i="25"/>
  <c r="AD33" i="25" a="1"/>
  <c r="AD33" i="25"/>
  <c r="Q33" i="25" a="1"/>
  <c r="Q33" i="25"/>
  <c r="P33" i="25" a="1"/>
  <c r="P33" i="25"/>
  <c r="BK32" i="25" a="1"/>
  <c r="BK32" i="25"/>
  <c r="BJ32" i="25" a="1"/>
  <c r="BJ32" i="25"/>
  <c r="AS32" i="25" a="1"/>
  <c r="AS32" i="25"/>
  <c r="AR32" i="25" a="1"/>
  <c r="AR32" i="25"/>
  <c r="AE32" i="25" a="1"/>
  <c r="AE32" i="25"/>
  <c r="AD32" i="25" a="1"/>
  <c r="AD32" i="25"/>
  <c r="Q32" i="25" a="1"/>
  <c r="Q32" i="25"/>
  <c r="P32" i="25" a="1"/>
  <c r="P32" i="25"/>
  <c r="BK31" i="25" a="1"/>
  <c r="BK31" i="25"/>
  <c r="BJ31" i="25" a="1"/>
  <c r="BJ31" i="25"/>
  <c r="AS31" i="25" a="1"/>
  <c r="AS31" i="25"/>
  <c r="AR31" i="25" a="1"/>
  <c r="AR31" i="25"/>
  <c r="AE31" i="25" a="1"/>
  <c r="AE31" i="25"/>
  <c r="AD31" i="25" a="1"/>
  <c r="AD31" i="25"/>
  <c r="Q31" i="25" a="1"/>
  <c r="Q31" i="25"/>
  <c r="P31" i="25" a="1"/>
  <c r="P31" i="25"/>
  <c r="BK30" i="25" a="1"/>
  <c r="BK30" i="25"/>
  <c r="BJ30" i="25" a="1"/>
  <c r="BJ30" i="25"/>
  <c r="AS30" i="25" a="1"/>
  <c r="AS30" i="25"/>
  <c r="AR30" i="25" a="1"/>
  <c r="AR30" i="25"/>
  <c r="AE30" i="25" a="1"/>
  <c r="AE30" i="25"/>
  <c r="AD30" i="25" a="1"/>
  <c r="AD30" i="25"/>
  <c r="Q30" i="25" a="1"/>
  <c r="Q30" i="25"/>
  <c r="P30" i="25" a="1"/>
  <c r="P30" i="25"/>
  <c r="BK29" i="25" a="1"/>
  <c r="BK29" i="25"/>
  <c r="BJ29" i="25" a="1"/>
  <c r="BJ29" i="25"/>
  <c r="AS29" i="25" a="1"/>
  <c r="AS29" i="25"/>
  <c r="AR29" i="25" a="1"/>
  <c r="AR29" i="25"/>
  <c r="AE29" i="25" a="1"/>
  <c r="AE29" i="25"/>
  <c r="AD29" i="25" a="1"/>
  <c r="AD29" i="25"/>
  <c r="Q29" i="25" a="1"/>
  <c r="Q29" i="25"/>
  <c r="P29" i="25" a="1"/>
  <c r="P29" i="25"/>
  <c r="BK28" i="25" a="1"/>
  <c r="BK28" i="25"/>
  <c r="BJ28" i="25" a="1"/>
  <c r="BJ28" i="25"/>
  <c r="AS28" i="25" a="1"/>
  <c r="AS28" i="25"/>
  <c r="AR28" i="25" a="1"/>
  <c r="AR28" i="25"/>
  <c r="AE28" i="25" a="1"/>
  <c r="AE28" i="25"/>
  <c r="AD28" i="25" a="1"/>
  <c r="AD28" i="25"/>
  <c r="Q28" i="25" a="1"/>
  <c r="Q28" i="25"/>
  <c r="P28" i="25" a="1"/>
  <c r="P28" i="25"/>
  <c r="BK27" i="25" a="1"/>
  <c r="BK27" i="25"/>
  <c r="BJ27" i="25" a="1"/>
  <c r="BJ27" i="25"/>
  <c r="AS27" i="25" a="1"/>
  <c r="AS27" i="25"/>
  <c r="AR27" i="25" a="1"/>
  <c r="AR27" i="25"/>
  <c r="AE27" i="25" a="1"/>
  <c r="AE27" i="25"/>
  <c r="AD27" i="25" a="1"/>
  <c r="AD27" i="25"/>
  <c r="Q27" i="25" a="1"/>
  <c r="Q27" i="25"/>
  <c r="P27" i="25" a="1"/>
  <c r="P27" i="25"/>
  <c r="BK26" i="25" a="1"/>
  <c r="BK26" i="25"/>
  <c r="BJ26" i="25" a="1"/>
  <c r="BJ26" i="25"/>
  <c r="AS26" i="25" a="1"/>
  <c r="AS26" i="25"/>
  <c r="AR26" i="25" a="1"/>
  <c r="AR26" i="25"/>
  <c r="AE26" i="25" a="1"/>
  <c r="AE26" i="25"/>
  <c r="AD26" i="25" a="1"/>
  <c r="AD26" i="25"/>
  <c r="Q26" i="25" a="1"/>
  <c r="Q26" i="25"/>
  <c r="P26" i="25" a="1"/>
  <c r="P26" i="25"/>
  <c r="BK24" i="25" a="1"/>
  <c r="BK24" i="25"/>
  <c r="BJ24" i="25" a="1"/>
  <c r="BJ24" i="25"/>
  <c r="AS24" i="25" a="1"/>
  <c r="AS24" i="25"/>
  <c r="AR24" i="25" a="1"/>
  <c r="AR24" i="25"/>
  <c r="AE24" i="25" a="1"/>
  <c r="AE24" i="25"/>
  <c r="AD24" i="25" a="1"/>
  <c r="AD24" i="25"/>
  <c r="Q24" i="25" a="1"/>
  <c r="Q24" i="25"/>
  <c r="P24" i="25" a="1"/>
  <c r="P24" i="25"/>
  <c r="BK23" i="25" a="1"/>
  <c r="BK23" i="25"/>
  <c r="BJ23" i="25" a="1"/>
  <c r="BJ23" i="25"/>
  <c r="AS23" i="25" a="1"/>
  <c r="AS23" i="25"/>
  <c r="AR23" i="25" a="1"/>
  <c r="AR23" i="25"/>
  <c r="AE23" i="25" a="1"/>
  <c r="AE23" i="25"/>
  <c r="AD23" i="25" a="1"/>
  <c r="AD23" i="25"/>
  <c r="Q23" i="25" a="1"/>
  <c r="Q23" i="25"/>
  <c r="P23" i="25" a="1"/>
  <c r="P23" i="25"/>
  <c r="BK22" i="25" a="1"/>
  <c r="BK22" i="25"/>
  <c r="BJ22" i="25" a="1"/>
  <c r="BJ22" i="25"/>
  <c r="AS22" i="25" a="1"/>
  <c r="AS22" i="25"/>
  <c r="AR22" i="25" a="1"/>
  <c r="AR22" i="25"/>
  <c r="AE22" i="25" a="1"/>
  <c r="AE22" i="25"/>
  <c r="AD22" i="25" a="1"/>
  <c r="AD22" i="25"/>
  <c r="Q22" i="25" a="1"/>
  <c r="Q22" i="25"/>
  <c r="P22" i="25" a="1"/>
  <c r="P22" i="25"/>
  <c r="BK21" i="25" a="1"/>
  <c r="BK21" i="25"/>
  <c r="BJ21" i="25" a="1"/>
  <c r="BJ21" i="25"/>
  <c r="AS21" i="25" a="1"/>
  <c r="AS21" i="25"/>
  <c r="AR21" i="25" a="1"/>
  <c r="AR21" i="25"/>
  <c r="AE21" i="25" a="1"/>
  <c r="AE21" i="25"/>
  <c r="AD21" i="25" a="1"/>
  <c r="AD21" i="25"/>
  <c r="Q21" i="25" a="1"/>
  <c r="Q21" i="25"/>
  <c r="P21" i="25" a="1"/>
  <c r="P21" i="25"/>
  <c r="BK20" i="25" a="1"/>
  <c r="BK20" i="25"/>
  <c r="BJ20" i="25" a="1"/>
  <c r="BJ20" i="25"/>
  <c r="AS20" i="25" a="1"/>
  <c r="AS20" i="25"/>
  <c r="AR20" i="25" a="1"/>
  <c r="AR20" i="25"/>
  <c r="AE20" i="25" a="1"/>
  <c r="AE20" i="25"/>
  <c r="AD20" i="25" a="1"/>
  <c r="AD20" i="25"/>
  <c r="Q20" i="25" a="1"/>
  <c r="Q20" i="25"/>
  <c r="P20" i="25" a="1"/>
  <c r="P20" i="25"/>
  <c r="BK19" i="25" a="1"/>
  <c r="BK19" i="25"/>
  <c r="BJ19" i="25" a="1"/>
  <c r="BJ19" i="25"/>
  <c r="AS19" i="25" a="1"/>
  <c r="AS19" i="25"/>
  <c r="AR19" i="25" a="1"/>
  <c r="AR19" i="25"/>
  <c r="AE19" i="25" a="1"/>
  <c r="AE19" i="25"/>
  <c r="AD19" i="25" a="1"/>
  <c r="AD19" i="25"/>
  <c r="Q19" i="25" a="1"/>
  <c r="Q19" i="25"/>
  <c r="P19" i="25" a="1"/>
  <c r="P19" i="25"/>
  <c r="BK18" i="25" a="1"/>
  <c r="BK18" i="25"/>
  <c r="BJ18" i="25" a="1"/>
  <c r="BJ18" i="25"/>
  <c r="AS18" i="25" a="1"/>
  <c r="AS18" i="25"/>
  <c r="AR18" i="25" a="1"/>
  <c r="AR18" i="25"/>
  <c r="AE18" i="25" a="1"/>
  <c r="AE18" i="25"/>
  <c r="AD18" i="25" a="1"/>
  <c r="AD18" i="25"/>
  <c r="Q18" i="25" a="1"/>
  <c r="Q18" i="25"/>
  <c r="P18" i="25" a="1"/>
  <c r="P18" i="25"/>
  <c r="BK17" i="25" a="1"/>
  <c r="BK17" i="25"/>
  <c r="BJ17" i="25" a="1"/>
  <c r="BJ17" i="25"/>
  <c r="AS17" i="25" a="1"/>
  <c r="AS17" i="25"/>
  <c r="AR17" i="25" a="1"/>
  <c r="AR17" i="25"/>
  <c r="AE17" i="25" a="1"/>
  <c r="AE17" i="25"/>
  <c r="AD17" i="25" a="1"/>
  <c r="AD17" i="25"/>
  <c r="Q17" i="25" a="1"/>
  <c r="Q17" i="25"/>
  <c r="P17" i="25" a="1"/>
  <c r="P17" i="25"/>
  <c r="C14" i="25"/>
  <c r="BL13" i="25"/>
  <c r="BJ13" i="25"/>
  <c r="BH13" i="25"/>
  <c r="BF13" i="25"/>
  <c r="AZ13" i="25"/>
  <c r="AX13" i="25"/>
  <c r="AV13" i="25"/>
  <c r="AU13" i="25"/>
  <c r="AT13" i="25"/>
  <c r="AS13" i="25"/>
  <c r="AR13" i="25"/>
  <c r="AP13" i="25"/>
  <c r="AN13" i="25"/>
  <c r="AL13" i="25"/>
  <c r="AJ13" i="25"/>
  <c r="AH13" i="25"/>
  <c r="AG13" i="25"/>
  <c r="AF13" i="25"/>
  <c r="AE13" i="25"/>
  <c r="AD13" i="25"/>
  <c r="AB13" i="25"/>
  <c r="Z13" i="25"/>
  <c r="X13" i="25"/>
  <c r="V13" i="25"/>
  <c r="T13" i="25"/>
  <c r="S13" i="25"/>
  <c r="R13" i="25"/>
  <c r="Q13" i="25"/>
  <c r="P13" i="25"/>
  <c r="N13" i="25"/>
  <c r="L13" i="25"/>
  <c r="J13" i="25"/>
  <c r="H13" i="25"/>
  <c r="D56" i="25"/>
  <c r="D72" i="25"/>
  <c r="D21" i="25"/>
  <c r="D44" i="25"/>
  <c r="D57" i="25"/>
  <c r="D39" i="25"/>
  <c r="D63" i="25"/>
  <c r="D66" i="25"/>
  <c r="D30" i="25"/>
  <c r="D19" i="25"/>
  <c r="D28" i="25"/>
  <c r="D77" i="25"/>
  <c r="D58" i="25"/>
  <c r="E26" i="25"/>
  <c r="A26" i="25"/>
  <c r="D48" i="25"/>
  <c r="D29" i="25"/>
  <c r="D17" i="25"/>
  <c r="E63" i="25"/>
  <c r="A63" i="25"/>
  <c r="D24" i="25"/>
  <c r="D71" i="25"/>
  <c r="D26" i="25"/>
  <c r="D38" i="25"/>
  <c r="D45" i="25"/>
  <c r="D53" i="25"/>
  <c r="D20" i="25"/>
  <c r="D75" i="25"/>
  <c r="D35" i="25"/>
  <c r="D62" i="25"/>
  <c r="D49" i="25"/>
  <c r="D67" i="25"/>
  <c r="D47" i="25"/>
  <c r="D59" i="25"/>
  <c r="D76" i="25"/>
  <c r="D22" i="25"/>
  <c r="D23" i="25"/>
  <c r="D50" i="25"/>
  <c r="D68" i="25"/>
  <c r="E17" i="25"/>
  <c r="E40" i="25"/>
  <c r="E54" i="25"/>
  <c r="E78" i="25"/>
  <c r="A78" i="25"/>
  <c r="E74" i="25"/>
  <c r="A74" i="25"/>
  <c r="E69" i="25"/>
  <c r="E65" i="25"/>
  <c r="D65" i="25"/>
  <c r="A65" i="25"/>
  <c r="E60" i="25"/>
  <c r="E56" i="25"/>
  <c r="E51" i="25"/>
  <c r="D51" i="25"/>
  <c r="A51" i="25"/>
  <c r="E47" i="25"/>
  <c r="A47" i="25"/>
  <c r="E75" i="25"/>
  <c r="A75" i="25"/>
  <c r="E71" i="25"/>
  <c r="A71" i="25"/>
  <c r="E66" i="25"/>
  <c r="A66" i="25"/>
  <c r="E62" i="25"/>
  <c r="A62" i="25"/>
  <c r="E57" i="25"/>
  <c r="E53" i="25"/>
  <c r="E48" i="25"/>
  <c r="A48" i="25"/>
  <c r="E77" i="25"/>
  <c r="A77" i="25"/>
  <c r="E68" i="25"/>
  <c r="A68" i="25"/>
  <c r="E59" i="25"/>
  <c r="E50" i="25"/>
  <c r="E41" i="25"/>
  <c r="D41" i="25"/>
  <c r="A41" i="25"/>
  <c r="E37" i="25"/>
  <c r="E32" i="25"/>
  <c r="E28" i="25"/>
  <c r="A28" i="25"/>
  <c r="E23" i="25"/>
  <c r="A23" i="25"/>
  <c r="E19" i="25"/>
  <c r="A19" i="25"/>
  <c r="E30" i="25"/>
  <c r="E76" i="25"/>
  <c r="E67" i="25"/>
  <c r="A67" i="25"/>
  <c r="E58" i="25"/>
  <c r="E49" i="25"/>
  <c r="E46" i="25"/>
  <c r="E42" i="25"/>
  <c r="E38" i="25"/>
  <c r="A38" i="25"/>
  <c r="E33" i="25"/>
  <c r="E29" i="25"/>
  <c r="A29" i="25"/>
  <c r="E24" i="25"/>
  <c r="A24" i="25"/>
  <c r="E20" i="25"/>
  <c r="A20" i="25"/>
  <c r="E45" i="25"/>
  <c r="A45" i="25"/>
  <c r="E73" i="25"/>
  <c r="E64" i="25"/>
  <c r="E55" i="25"/>
  <c r="E44" i="25"/>
  <c r="A44" i="25"/>
  <c r="E39" i="25"/>
  <c r="A39" i="25"/>
  <c r="E35" i="25"/>
  <c r="A35" i="25"/>
  <c r="E27" i="25"/>
  <c r="A27" i="25"/>
  <c r="D33" i="25"/>
  <c r="E36" i="25"/>
  <c r="D36" i="25"/>
  <c r="A36" i="25"/>
  <c r="D40" i="25"/>
  <c r="D54" i="25"/>
  <c r="E18" i="25"/>
  <c r="A18" i="25"/>
  <c r="D18" i="25"/>
  <c r="E21" i="25"/>
  <c r="A21" i="25"/>
  <c r="D27" i="25"/>
  <c r="E31" i="25"/>
  <c r="D37" i="25"/>
  <c r="D69" i="25"/>
  <c r="D74" i="25"/>
  <c r="E22" i="25"/>
  <c r="D31" i="25"/>
  <c r="D32" i="25"/>
  <c r="D42" i="25"/>
  <c r="D60" i="25"/>
  <c r="E72" i="25"/>
  <c r="A72" i="25"/>
  <c r="D55" i="25"/>
  <c r="D64" i="25"/>
  <c r="D73" i="25"/>
  <c r="D46" i="25"/>
  <c r="O4" i="22"/>
  <c r="O5" i="22"/>
  <c r="O6" i="22"/>
  <c r="O7" i="22"/>
  <c r="O8" i="22"/>
  <c r="O9" i="22"/>
  <c r="O10" i="22"/>
  <c r="O11" i="22"/>
  <c r="O12" i="22"/>
  <c r="O13" i="22"/>
  <c r="O14" i="22"/>
  <c r="O15" i="22"/>
  <c r="O16" i="22"/>
  <c r="O17" i="22"/>
  <c r="O18" i="22"/>
  <c r="O19" i="22"/>
  <c r="O20" i="22"/>
  <c r="O21" i="22"/>
  <c r="O22" i="22"/>
  <c r="N4" i="22"/>
  <c r="N5" i="22"/>
  <c r="N6" i="22"/>
  <c r="N7" i="22"/>
  <c r="N8" i="22"/>
  <c r="N9" i="22"/>
  <c r="N10" i="22"/>
  <c r="N11" i="22"/>
  <c r="N12" i="22"/>
  <c r="N13" i="22"/>
  <c r="N14" i="22"/>
  <c r="N15" i="22"/>
  <c r="N16" i="22"/>
  <c r="N17" i="22"/>
  <c r="N18" i="22"/>
  <c r="N19" i="22"/>
  <c r="N20" i="22"/>
  <c r="N21" i="22"/>
  <c r="N22" i="22"/>
  <c r="N3" i="22"/>
  <c r="O3" i="22"/>
  <c r="CF4" i="14"/>
  <c r="CF3" i="14"/>
  <c r="BL4" i="14"/>
  <c r="S78" i="24" a="1"/>
  <c r="S78" i="24"/>
  <c r="R78" i="24" a="1"/>
  <c r="R78" i="24"/>
  <c r="S77" i="24" a="1"/>
  <c r="S77" i="24"/>
  <c r="R77" i="24" a="1"/>
  <c r="R77" i="24"/>
  <c r="S76" i="24" a="1"/>
  <c r="S76" i="24"/>
  <c r="R76" i="24" a="1"/>
  <c r="R76" i="24"/>
  <c r="S75" i="24" a="1"/>
  <c r="S75" i="24"/>
  <c r="R75" i="24" a="1"/>
  <c r="R75" i="24"/>
  <c r="S74" i="24" a="1"/>
  <c r="S74" i="24"/>
  <c r="R74" i="24" a="1"/>
  <c r="R74" i="24"/>
  <c r="S73" i="24" a="1"/>
  <c r="S73" i="24"/>
  <c r="R73" i="24" a="1"/>
  <c r="R73" i="24"/>
  <c r="S72" i="24" a="1"/>
  <c r="S72" i="24"/>
  <c r="R72" i="24" a="1"/>
  <c r="R72" i="24"/>
  <c r="S71" i="24" a="1"/>
  <c r="S71" i="24"/>
  <c r="R71" i="24" a="1"/>
  <c r="R71" i="24"/>
  <c r="S69" i="24" a="1"/>
  <c r="S69" i="24"/>
  <c r="R69" i="24" a="1"/>
  <c r="R69" i="24"/>
  <c r="S68" i="24" a="1"/>
  <c r="S68" i="24"/>
  <c r="R68" i="24" a="1"/>
  <c r="R68" i="24"/>
  <c r="AF68" i="24" a="1"/>
  <c r="AF68" i="24"/>
  <c r="AT68" i="24" a="1"/>
  <c r="AT68" i="24"/>
  <c r="AG68" i="24" a="1"/>
  <c r="AU68" i="24" a="1"/>
  <c r="BH68" i="24" a="1"/>
  <c r="BI68" i="24" a="1"/>
  <c r="AG68" i="24"/>
  <c r="AU68" i="24"/>
  <c r="BH68" i="24"/>
  <c r="BI68" i="24"/>
  <c r="D68" i="24"/>
  <c r="S67" i="24" a="1"/>
  <c r="S67" i="24"/>
  <c r="R67" i="24" a="1"/>
  <c r="R67" i="24"/>
  <c r="S66" i="24" a="1"/>
  <c r="S66" i="24"/>
  <c r="R66" i="24" a="1"/>
  <c r="R66" i="24"/>
  <c r="S65" i="24" a="1"/>
  <c r="S65" i="24"/>
  <c r="R65" i="24" a="1"/>
  <c r="R65" i="24"/>
  <c r="S64" i="24" a="1"/>
  <c r="S64" i="24"/>
  <c r="R64" i="24" a="1"/>
  <c r="R64" i="24"/>
  <c r="S63" i="24" a="1"/>
  <c r="S63" i="24"/>
  <c r="R63" i="24" a="1"/>
  <c r="R63" i="24"/>
  <c r="S62" i="24" a="1"/>
  <c r="S62" i="24"/>
  <c r="R62" i="24" a="1"/>
  <c r="R62" i="24"/>
  <c r="S60" i="24" a="1"/>
  <c r="S60" i="24"/>
  <c r="R60" i="24" a="1"/>
  <c r="R60" i="24"/>
  <c r="S59" i="24" a="1"/>
  <c r="S59" i="24"/>
  <c r="R59" i="24" a="1"/>
  <c r="R59" i="24"/>
  <c r="S58" i="24" a="1"/>
  <c r="S58" i="24"/>
  <c r="R58" i="24" a="1"/>
  <c r="R58" i="24"/>
  <c r="S57" i="24" a="1"/>
  <c r="S57" i="24"/>
  <c r="R57" i="24" a="1"/>
  <c r="R57" i="24"/>
  <c r="S56" i="24" a="1"/>
  <c r="S56" i="24"/>
  <c r="R56" i="24" a="1"/>
  <c r="R56" i="24"/>
  <c r="S55" i="24" a="1"/>
  <c r="S55" i="24"/>
  <c r="R55" i="24" a="1"/>
  <c r="R55" i="24"/>
  <c r="S54" i="24" a="1"/>
  <c r="S54" i="24"/>
  <c r="R54" i="24" a="1"/>
  <c r="R54" i="24"/>
  <c r="S53" i="24" a="1"/>
  <c r="S53" i="24"/>
  <c r="R53" i="24" a="1"/>
  <c r="R53" i="24"/>
  <c r="S51" i="24" a="1"/>
  <c r="S51" i="24"/>
  <c r="R51" i="24" a="1"/>
  <c r="R51" i="24"/>
  <c r="S50" i="24" a="1"/>
  <c r="S50" i="24"/>
  <c r="R50" i="24" a="1"/>
  <c r="R50" i="24"/>
  <c r="S49" i="24" a="1"/>
  <c r="S49" i="24"/>
  <c r="R49" i="24" a="1"/>
  <c r="R49" i="24"/>
  <c r="S48" i="24" a="1"/>
  <c r="S48" i="24"/>
  <c r="R48" i="24" a="1"/>
  <c r="R48" i="24"/>
  <c r="S47" i="24" a="1"/>
  <c r="S47" i="24"/>
  <c r="R47" i="24" a="1"/>
  <c r="R47" i="24"/>
  <c r="S46" i="24" a="1"/>
  <c r="S46" i="24"/>
  <c r="R46" i="24" a="1"/>
  <c r="R46" i="24"/>
  <c r="S45" i="24" a="1"/>
  <c r="S45" i="24"/>
  <c r="R45" i="24" a="1"/>
  <c r="R45" i="24"/>
  <c r="S44" i="24" a="1"/>
  <c r="S44" i="24"/>
  <c r="R44" i="24" a="1"/>
  <c r="R44" i="24"/>
  <c r="S42" i="24" a="1"/>
  <c r="S42" i="24"/>
  <c r="R42" i="24" a="1"/>
  <c r="R42" i="24"/>
  <c r="S41" i="24" a="1"/>
  <c r="S41" i="24"/>
  <c r="R41" i="24" a="1"/>
  <c r="R41" i="24"/>
  <c r="S40" i="24" a="1"/>
  <c r="S40" i="24"/>
  <c r="R40" i="24" a="1"/>
  <c r="R40" i="24"/>
  <c r="S39" i="24" a="1"/>
  <c r="S39" i="24"/>
  <c r="R39" i="24" a="1"/>
  <c r="R39" i="24"/>
  <c r="S38" i="24" a="1"/>
  <c r="S38" i="24"/>
  <c r="R38" i="24" a="1"/>
  <c r="R38" i="24"/>
  <c r="S37" i="24" a="1"/>
  <c r="S37" i="24"/>
  <c r="R37" i="24" a="1"/>
  <c r="R37" i="24"/>
  <c r="S36" i="24" a="1"/>
  <c r="S36" i="24"/>
  <c r="R36" i="24" a="1"/>
  <c r="R36" i="24"/>
  <c r="S35" i="24" a="1"/>
  <c r="S35" i="24"/>
  <c r="R35" i="24" a="1"/>
  <c r="R35" i="24"/>
  <c r="S33" i="24" a="1"/>
  <c r="S33" i="24"/>
  <c r="R33" i="24" a="1"/>
  <c r="R33" i="24"/>
  <c r="S32" i="24" a="1"/>
  <c r="S32" i="24"/>
  <c r="R32" i="24" a="1"/>
  <c r="R32" i="24"/>
  <c r="S31" i="24" a="1"/>
  <c r="S31" i="24"/>
  <c r="R31" i="24" a="1"/>
  <c r="R31" i="24"/>
  <c r="S30" i="24" a="1"/>
  <c r="S30" i="24"/>
  <c r="R30" i="24" a="1"/>
  <c r="R30" i="24"/>
  <c r="S29" i="24" a="1"/>
  <c r="S29" i="24"/>
  <c r="R29" i="24" a="1"/>
  <c r="R29" i="24"/>
  <c r="S28" i="24" a="1"/>
  <c r="S28" i="24"/>
  <c r="R28" i="24" a="1"/>
  <c r="R28" i="24"/>
  <c r="S27" i="24" a="1"/>
  <c r="S27" i="24"/>
  <c r="R27" i="24" a="1"/>
  <c r="R27" i="24"/>
  <c r="S26" i="24" a="1"/>
  <c r="S26" i="24"/>
  <c r="R26" i="24" a="1"/>
  <c r="R26" i="24"/>
  <c r="S18" i="24" a="1"/>
  <c r="S18" i="24"/>
  <c r="S19" i="24" a="1"/>
  <c r="S19" i="24"/>
  <c r="S20" i="24" a="1"/>
  <c r="S20" i="24"/>
  <c r="S21" i="24" a="1"/>
  <c r="S21" i="24"/>
  <c r="S22" i="24" a="1"/>
  <c r="S22" i="24"/>
  <c r="S23" i="24" a="1"/>
  <c r="S23" i="24"/>
  <c r="S24" i="24" a="1"/>
  <c r="S24" i="24"/>
  <c r="S17" i="24" a="1"/>
  <c r="S17" i="24"/>
  <c r="R18" i="24" a="1"/>
  <c r="R18" i="24"/>
  <c r="R19" i="24" a="1"/>
  <c r="R19" i="24"/>
  <c r="R20" i="24" a="1"/>
  <c r="R20" i="24"/>
  <c r="R21" i="24" a="1"/>
  <c r="R21" i="24"/>
  <c r="R22" i="24" a="1"/>
  <c r="R22" i="24"/>
  <c r="R23" i="24" a="1"/>
  <c r="R23" i="24"/>
  <c r="R24" i="24" a="1"/>
  <c r="R24" i="24"/>
  <c r="R17" i="24" a="1"/>
  <c r="R17" i="24"/>
  <c r="BI78" i="24" a="1"/>
  <c r="BI78" i="24"/>
  <c r="BH78" i="24" a="1"/>
  <c r="BH78" i="24"/>
  <c r="AU78" i="24" a="1"/>
  <c r="AU78" i="24"/>
  <c r="AT78" i="24" a="1"/>
  <c r="AT78" i="24"/>
  <c r="AG78" i="24" a="1"/>
  <c r="AG78" i="24"/>
  <c r="AF78" i="24" a="1"/>
  <c r="AF78" i="24"/>
  <c r="BI77" i="24" a="1"/>
  <c r="BI77" i="24"/>
  <c r="BH77" i="24" a="1"/>
  <c r="BH77" i="24"/>
  <c r="AU77" i="24" a="1"/>
  <c r="AU77" i="24"/>
  <c r="AT77" i="24" a="1"/>
  <c r="AT77" i="24"/>
  <c r="AG77" i="24" a="1"/>
  <c r="AG77" i="24"/>
  <c r="AF77" i="24" a="1"/>
  <c r="AF77" i="24"/>
  <c r="BI76" i="24" a="1"/>
  <c r="BI76" i="24"/>
  <c r="BH76" i="24" a="1"/>
  <c r="BH76" i="24"/>
  <c r="AU76" i="24" a="1"/>
  <c r="AU76" i="24"/>
  <c r="AT76" i="24" a="1"/>
  <c r="AT76" i="24"/>
  <c r="AG76" i="24" a="1"/>
  <c r="AG76" i="24"/>
  <c r="AF76" i="24" a="1"/>
  <c r="AF76" i="24"/>
  <c r="BI75" i="24" a="1"/>
  <c r="BI75" i="24"/>
  <c r="BH75" i="24" a="1"/>
  <c r="BH75" i="24"/>
  <c r="AU75" i="24" a="1"/>
  <c r="AU75" i="24"/>
  <c r="AT75" i="24" a="1"/>
  <c r="AT75" i="24"/>
  <c r="AG75" i="24" a="1"/>
  <c r="AG75" i="24"/>
  <c r="AF75" i="24" a="1"/>
  <c r="AF75" i="24"/>
  <c r="BI74" i="24" a="1"/>
  <c r="BI74" i="24"/>
  <c r="BH74" i="24" a="1"/>
  <c r="BH74" i="24"/>
  <c r="AU74" i="24" a="1"/>
  <c r="AU74" i="24"/>
  <c r="AT74" i="24" a="1"/>
  <c r="AT74" i="24"/>
  <c r="AG74" i="24" a="1"/>
  <c r="AG74" i="24"/>
  <c r="AF74" i="24" a="1"/>
  <c r="AF74" i="24"/>
  <c r="BI73" i="24" a="1"/>
  <c r="BI73" i="24"/>
  <c r="BH73" i="24" a="1"/>
  <c r="BH73" i="24"/>
  <c r="AU73" i="24" a="1"/>
  <c r="AU73" i="24"/>
  <c r="AT73" i="24" a="1"/>
  <c r="AT73" i="24"/>
  <c r="AG73" i="24" a="1"/>
  <c r="AG73" i="24"/>
  <c r="AF73" i="24" a="1"/>
  <c r="AF73" i="24"/>
  <c r="BI72" i="24" a="1"/>
  <c r="BI72" i="24"/>
  <c r="BH72" i="24" a="1"/>
  <c r="BH72" i="24"/>
  <c r="AU72" i="24" a="1"/>
  <c r="AU72" i="24"/>
  <c r="AT72" i="24" a="1"/>
  <c r="AT72" i="24"/>
  <c r="AG72" i="24" a="1"/>
  <c r="AG72" i="24"/>
  <c r="AF72" i="24" a="1"/>
  <c r="AF72" i="24"/>
  <c r="BI71" i="24" a="1"/>
  <c r="BI71" i="24"/>
  <c r="BH71" i="24" a="1"/>
  <c r="BH71" i="24"/>
  <c r="AU71" i="24" a="1"/>
  <c r="AU71" i="24"/>
  <c r="AT71" i="24" a="1"/>
  <c r="AT71" i="24"/>
  <c r="AG71" i="24" a="1"/>
  <c r="AG71" i="24"/>
  <c r="AF71" i="24" a="1"/>
  <c r="AF71" i="24"/>
  <c r="BI69" i="24" a="1"/>
  <c r="BI69" i="24"/>
  <c r="BH69" i="24" a="1"/>
  <c r="BH69" i="24"/>
  <c r="AU69" i="24" a="1"/>
  <c r="AU69" i="24"/>
  <c r="AT69" i="24" a="1"/>
  <c r="AT69" i="24"/>
  <c r="AG69" i="24" a="1"/>
  <c r="AG69" i="24"/>
  <c r="AF69" i="24" a="1"/>
  <c r="AF69" i="24"/>
  <c r="BI67" i="24" a="1"/>
  <c r="BI67" i="24"/>
  <c r="BH67" i="24" a="1"/>
  <c r="BH67" i="24"/>
  <c r="AU67" i="24" a="1"/>
  <c r="AU67" i="24"/>
  <c r="AT67" i="24" a="1"/>
  <c r="AT67" i="24"/>
  <c r="AG67" i="24" a="1"/>
  <c r="AG67" i="24"/>
  <c r="AF67" i="24" a="1"/>
  <c r="AF67" i="24"/>
  <c r="BI66" i="24" a="1"/>
  <c r="BI66" i="24"/>
  <c r="BH66" i="24" a="1"/>
  <c r="BH66" i="24"/>
  <c r="AU66" i="24" a="1"/>
  <c r="AU66" i="24"/>
  <c r="AT66" i="24" a="1"/>
  <c r="AT66" i="24"/>
  <c r="AG66" i="24" a="1"/>
  <c r="AG66" i="24"/>
  <c r="AF66" i="24" a="1"/>
  <c r="AF66" i="24"/>
  <c r="BI65" i="24" a="1"/>
  <c r="BI65" i="24"/>
  <c r="BH65" i="24" a="1"/>
  <c r="BH65" i="24"/>
  <c r="AU65" i="24" a="1"/>
  <c r="AU65" i="24"/>
  <c r="AT65" i="24" a="1"/>
  <c r="AT65" i="24"/>
  <c r="AG65" i="24" a="1"/>
  <c r="AG65" i="24"/>
  <c r="AF65" i="24" a="1"/>
  <c r="AF65" i="24"/>
  <c r="BI64" i="24" a="1"/>
  <c r="BI64" i="24"/>
  <c r="BH64" i="24" a="1"/>
  <c r="BH64" i="24"/>
  <c r="AU64" i="24" a="1"/>
  <c r="AU64" i="24"/>
  <c r="AT64" i="24" a="1"/>
  <c r="AT64" i="24"/>
  <c r="AG64" i="24" a="1"/>
  <c r="AG64" i="24"/>
  <c r="AF64" i="24" a="1"/>
  <c r="AF64" i="24"/>
  <c r="BI63" i="24" a="1"/>
  <c r="BI63" i="24"/>
  <c r="BH63" i="24" a="1"/>
  <c r="BH63" i="24"/>
  <c r="AU63" i="24" a="1"/>
  <c r="AU63" i="24"/>
  <c r="AT63" i="24" a="1"/>
  <c r="AT63" i="24"/>
  <c r="AG63" i="24" a="1"/>
  <c r="AG63" i="24"/>
  <c r="AF63" i="24" a="1"/>
  <c r="AF63" i="24"/>
  <c r="BI62" i="24" a="1"/>
  <c r="BI62" i="24"/>
  <c r="BH62" i="24" a="1"/>
  <c r="BH62" i="24"/>
  <c r="AU62" i="24" a="1"/>
  <c r="AU62" i="24"/>
  <c r="AT62" i="24" a="1"/>
  <c r="AT62" i="24"/>
  <c r="AG62" i="24" a="1"/>
  <c r="AG62" i="24"/>
  <c r="AF62" i="24" a="1"/>
  <c r="AF62" i="24"/>
  <c r="BI60" i="24" a="1"/>
  <c r="BI60" i="24"/>
  <c r="BH60" i="24" a="1"/>
  <c r="BH60" i="24"/>
  <c r="AU60" i="24" a="1"/>
  <c r="AU60" i="24"/>
  <c r="AT60" i="24" a="1"/>
  <c r="AT60" i="24"/>
  <c r="AG60" i="24" a="1"/>
  <c r="AG60" i="24"/>
  <c r="AF60" i="24" a="1"/>
  <c r="AF60" i="24"/>
  <c r="BI59" i="24" a="1"/>
  <c r="BI59" i="24"/>
  <c r="BH59" i="24" a="1"/>
  <c r="BH59" i="24"/>
  <c r="AU59" i="24" a="1"/>
  <c r="AU59" i="24"/>
  <c r="AT59" i="24" a="1"/>
  <c r="AT59" i="24"/>
  <c r="AG59" i="24" a="1"/>
  <c r="AG59" i="24"/>
  <c r="AF59" i="24" a="1"/>
  <c r="AF59" i="24"/>
  <c r="BI58" i="24" a="1"/>
  <c r="BI58" i="24"/>
  <c r="BH58" i="24" a="1"/>
  <c r="BH58" i="24"/>
  <c r="AU58" i="24" a="1"/>
  <c r="AU58" i="24"/>
  <c r="AT58" i="24" a="1"/>
  <c r="AT58" i="24"/>
  <c r="AG58" i="24" a="1"/>
  <c r="AG58" i="24"/>
  <c r="AF58" i="24" a="1"/>
  <c r="AF58" i="24"/>
  <c r="BI57" i="24" a="1"/>
  <c r="BI57" i="24"/>
  <c r="BH57" i="24" a="1"/>
  <c r="BH57" i="24"/>
  <c r="AU57" i="24" a="1"/>
  <c r="AU57" i="24"/>
  <c r="AT57" i="24" a="1"/>
  <c r="AT57" i="24"/>
  <c r="AG57" i="24" a="1"/>
  <c r="AG57" i="24"/>
  <c r="AF57" i="24" a="1"/>
  <c r="AF57" i="24"/>
  <c r="BI56" i="24" a="1"/>
  <c r="BI56" i="24"/>
  <c r="BH56" i="24" a="1"/>
  <c r="BH56" i="24"/>
  <c r="AU56" i="24" a="1"/>
  <c r="AU56" i="24"/>
  <c r="AT56" i="24" a="1"/>
  <c r="AT56" i="24"/>
  <c r="AG56" i="24" a="1"/>
  <c r="AG56" i="24"/>
  <c r="AF56" i="24" a="1"/>
  <c r="AF56" i="24"/>
  <c r="BI55" i="24" a="1"/>
  <c r="BI55" i="24"/>
  <c r="BH55" i="24" a="1"/>
  <c r="BH55" i="24"/>
  <c r="AU55" i="24" a="1"/>
  <c r="AU55" i="24"/>
  <c r="AT55" i="24" a="1"/>
  <c r="AT55" i="24"/>
  <c r="AG55" i="24" a="1"/>
  <c r="AG55" i="24"/>
  <c r="AF55" i="24" a="1"/>
  <c r="AF55" i="24"/>
  <c r="BI54" i="24" a="1"/>
  <c r="BI54" i="24"/>
  <c r="BH54" i="24" a="1"/>
  <c r="BH54" i="24"/>
  <c r="AU54" i="24" a="1"/>
  <c r="AU54" i="24"/>
  <c r="AT54" i="24" a="1"/>
  <c r="AT54" i="24"/>
  <c r="AG54" i="24" a="1"/>
  <c r="AG54" i="24"/>
  <c r="AF54" i="24" a="1"/>
  <c r="AF54" i="24"/>
  <c r="BI53" i="24" a="1"/>
  <c r="BI53" i="24"/>
  <c r="BH53" i="24" a="1"/>
  <c r="BH53" i="24"/>
  <c r="AU53" i="24" a="1"/>
  <c r="AU53" i="24"/>
  <c r="AT53" i="24" a="1"/>
  <c r="AT53" i="24"/>
  <c r="AG53" i="24" a="1"/>
  <c r="AG53" i="24"/>
  <c r="AF53" i="24" a="1"/>
  <c r="AF53" i="24"/>
  <c r="BI51" i="24" a="1"/>
  <c r="BI51" i="24"/>
  <c r="BH51" i="24" a="1"/>
  <c r="BH51" i="24"/>
  <c r="AU51" i="24" a="1"/>
  <c r="AU51" i="24"/>
  <c r="AT51" i="24" a="1"/>
  <c r="AT51" i="24"/>
  <c r="AG51" i="24" a="1"/>
  <c r="AG51" i="24"/>
  <c r="AF51" i="24" a="1"/>
  <c r="AF51" i="24"/>
  <c r="BI50" i="24" a="1"/>
  <c r="BI50" i="24"/>
  <c r="BH50" i="24" a="1"/>
  <c r="BH50" i="24"/>
  <c r="AU50" i="24" a="1"/>
  <c r="AU50" i="24"/>
  <c r="AT50" i="24" a="1"/>
  <c r="AT50" i="24"/>
  <c r="AG50" i="24" a="1"/>
  <c r="AG50" i="24"/>
  <c r="AF50" i="24" a="1"/>
  <c r="AF50" i="24"/>
  <c r="BI49" i="24" a="1"/>
  <c r="BI49" i="24"/>
  <c r="BH49" i="24" a="1"/>
  <c r="BH49" i="24"/>
  <c r="AU49" i="24" a="1"/>
  <c r="AU49" i="24"/>
  <c r="AT49" i="24" a="1"/>
  <c r="AT49" i="24"/>
  <c r="AG49" i="24" a="1"/>
  <c r="AG49" i="24"/>
  <c r="AF49" i="24" a="1"/>
  <c r="AF49" i="24"/>
  <c r="BI48" i="24" a="1"/>
  <c r="BI48" i="24"/>
  <c r="BH48" i="24" a="1"/>
  <c r="BH48" i="24"/>
  <c r="AU48" i="24" a="1"/>
  <c r="AU48" i="24"/>
  <c r="AT48" i="24" a="1"/>
  <c r="AT48" i="24"/>
  <c r="AG48" i="24" a="1"/>
  <c r="AG48" i="24"/>
  <c r="AF48" i="24" a="1"/>
  <c r="AF48" i="24"/>
  <c r="BI47" i="24" a="1"/>
  <c r="BI47" i="24"/>
  <c r="BH47" i="24" a="1"/>
  <c r="BH47" i="24"/>
  <c r="AU47" i="24" a="1"/>
  <c r="AU47" i="24"/>
  <c r="AT47" i="24" a="1"/>
  <c r="AT47" i="24"/>
  <c r="AG47" i="24" a="1"/>
  <c r="AG47" i="24"/>
  <c r="AF47" i="24" a="1"/>
  <c r="AF47" i="24"/>
  <c r="BI46" i="24" a="1"/>
  <c r="BI46" i="24"/>
  <c r="BH46" i="24" a="1"/>
  <c r="BH46" i="24"/>
  <c r="AU46" i="24" a="1"/>
  <c r="AU46" i="24"/>
  <c r="AT46" i="24" a="1"/>
  <c r="AT46" i="24"/>
  <c r="AG46" i="24" a="1"/>
  <c r="AG46" i="24"/>
  <c r="AF46" i="24" a="1"/>
  <c r="AF46" i="24"/>
  <c r="BI45" i="24" a="1"/>
  <c r="BI45" i="24"/>
  <c r="BH45" i="24" a="1"/>
  <c r="BH45" i="24"/>
  <c r="AU45" i="24" a="1"/>
  <c r="AU45" i="24"/>
  <c r="AT45" i="24" a="1"/>
  <c r="AT45" i="24"/>
  <c r="AG45" i="24" a="1"/>
  <c r="AG45" i="24"/>
  <c r="AF45" i="24" a="1"/>
  <c r="AF45" i="24"/>
  <c r="BI44" i="24" a="1"/>
  <c r="BI44" i="24"/>
  <c r="BH44" i="24" a="1"/>
  <c r="BH44" i="24"/>
  <c r="AU44" i="24" a="1"/>
  <c r="AU44" i="24"/>
  <c r="AT44" i="24" a="1"/>
  <c r="AT44" i="24"/>
  <c r="AG44" i="24" a="1"/>
  <c r="AG44" i="24"/>
  <c r="AF44" i="24" a="1"/>
  <c r="AF44" i="24"/>
  <c r="BI42" i="24" a="1"/>
  <c r="BI42" i="24"/>
  <c r="BH42" i="24" a="1"/>
  <c r="BH42" i="24"/>
  <c r="AU42" i="24" a="1"/>
  <c r="AU42" i="24"/>
  <c r="AT42" i="24" a="1"/>
  <c r="AT42" i="24"/>
  <c r="AG42" i="24" a="1"/>
  <c r="AG42" i="24"/>
  <c r="AF42" i="24" a="1"/>
  <c r="AF42" i="24"/>
  <c r="BI41" i="24" a="1"/>
  <c r="BI41" i="24"/>
  <c r="BH41" i="24" a="1"/>
  <c r="BH41" i="24"/>
  <c r="AU41" i="24" a="1"/>
  <c r="AU41" i="24"/>
  <c r="AT41" i="24" a="1"/>
  <c r="AT41" i="24"/>
  <c r="AG41" i="24" a="1"/>
  <c r="AG41" i="24"/>
  <c r="AF41" i="24" a="1"/>
  <c r="AF41" i="24"/>
  <c r="BI40" i="24" a="1"/>
  <c r="BI40" i="24"/>
  <c r="BH40" i="24" a="1"/>
  <c r="BH40" i="24"/>
  <c r="AU40" i="24" a="1"/>
  <c r="AU40" i="24"/>
  <c r="AT40" i="24" a="1"/>
  <c r="AT40" i="24"/>
  <c r="AG40" i="24" a="1"/>
  <c r="AG40" i="24"/>
  <c r="AF40" i="24" a="1"/>
  <c r="AF40" i="24"/>
  <c r="BI39" i="24" a="1"/>
  <c r="BI39" i="24"/>
  <c r="BH39" i="24" a="1"/>
  <c r="BH39" i="24"/>
  <c r="AU39" i="24" a="1"/>
  <c r="AU39" i="24"/>
  <c r="AT39" i="24" a="1"/>
  <c r="AT39" i="24"/>
  <c r="AG39" i="24" a="1"/>
  <c r="AG39" i="24"/>
  <c r="AF39" i="24" a="1"/>
  <c r="AF39" i="24"/>
  <c r="BI38" i="24" a="1"/>
  <c r="BI38" i="24"/>
  <c r="BH38" i="24" a="1"/>
  <c r="BH38" i="24"/>
  <c r="AU38" i="24" a="1"/>
  <c r="AU38" i="24"/>
  <c r="AT38" i="24" a="1"/>
  <c r="AT38" i="24"/>
  <c r="AG38" i="24" a="1"/>
  <c r="AG38" i="24"/>
  <c r="AF38" i="24" a="1"/>
  <c r="AF38" i="24"/>
  <c r="BI37" i="24" a="1"/>
  <c r="BI37" i="24"/>
  <c r="BH37" i="24" a="1"/>
  <c r="BH37" i="24"/>
  <c r="AU37" i="24" a="1"/>
  <c r="AU37" i="24"/>
  <c r="AT37" i="24" a="1"/>
  <c r="AT37" i="24"/>
  <c r="AG37" i="24" a="1"/>
  <c r="AG37" i="24"/>
  <c r="AF37" i="24" a="1"/>
  <c r="AF37" i="24"/>
  <c r="BI36" i="24" a="1"/>
  <c r="BI36" i="24"/>
  <c r="BH36" i="24" a="1"/>
  <c r="BH36" i="24"/>
  <c r="AU36" i="24" a="1"/>
  <c r="AU36" i="24"/>
  <c r="AT36" i="24" a="1"/>
  <c r="AT36" i="24"/>
  <c r="AG36" i="24" a="1"/>
  <c r="AG36" i="24"/>
  <c r="AF36" i="24" a="1"/>
  <c r="AF36" i="24"/>
  <c r="BI35" i="24" a="1"/>
  <c r="BI35" i="24"/>
  <c r="BH35" i="24" a="1"/>
  <c r="BH35" i="24"/>
  <c r="AU35" i="24" a="1"/>
  <c r="AU35" i="24"/>
  <c r="AT35" i="24" a="1"/>
  <c r="AT35" i="24"/>
  <c r="AG35" i="24" a="1"/>
  <c r="AG35" i="24"/>
  <c r="AF35" i="24" a="1"/>
  <c r="AF35" i="24"/>
  <c r="BI33" i="24" a="1"/>
  <c r="BI33" i="24"/>
  <c r="BH33" i="24" a="1"/>
  <c r="BH33" i="24"/>
  <c r="AU33" i="24" a="1"/>
  <c r="AU33" i="24"/>
  <c r="AT33" i="24" a="1"/>
  <c r="AT33" i="24"/>
  <c r="AG33" i="24" a="1"/>
  <c r="AG33" i="24"/>
  <c r="AF33" i="24" a="1"/>
  <c r="AF33" i="24"/>
  <c r="BI32" i="24" a="1"/>
  <c r="BI32" i="24"/>
  <c r="BH32" i="24" a="1"/>
  <c r="BH32" i="24"/>
  <c r="AU32" i="24" a="1"/>
  <c r="AU32" i="24"/>
  <c r="AT32" i="24" a="1"/>
  <c r="AT32" i="24"/>
  <c r="AG32" i="24" a="1"/>
  <c r="AG32" i="24"/>
  <c r="AF32" i="24" a="1"/>
  <c r="AF32" i="24"/>
  <c r="BI31" i="24" a="1"/>
  <c r="BI31" i="24"/>
  <c r="BH31" i="24" a="1"/>
  <c r="BH31" i="24"/>
  <c r="AU31" i="24" a="1"/>
  <c r="AU31" i="24"/>
  <c r="AT31" i="24" a="1"/>
  <c r="AT31" i="24"/>
  <c r="AG31" i="24" a="1"/>
  <c r="AG31" i="24"/>
  <c r="AF31" i="24" a="1"/>
  <c r="AF31" i="24"/>
  <c r="BI30" i="24" a="1"/>
  <c r="BI30" i="24"/>
  <c r="BH30" i="24" a="1"/>
  <c r="BH30" i="24"/>
  <c r="AU30" i="24" a="1"/>
  <c r="AU30" i="24"/>
  <c r="AT30" i="24" a="1"/>
  <c r="AT30" i="24"/>
  <c r="AG30" i="24" a="1"/>
  <c r="AG30" i="24"/>
  <c r="AF30" i="24" a="1"/>
  <c r="AF30" i="24"/>
  <c r="BI29" i="24" a="1"/>
  <c r="BI29" i="24"/>
  <c r="BH29" i="24" a="1"/>
  <c r="BH29" i="24"/>
  <c r="AU29" i="24" a="1"/>
  <c r="AU29" i="24"/>
  <c r="AT29" i="24" a="1"/>
  <c r="AT29" i="24"/>
  <c r="AG29" i="24" a="1"/>
  <c r="AG29" i="24"/>
  <c r="AF29" i="24" a="1"/>
  <c r="AF29" i="24"/>
  <c r="BI28" i="24" a="1"/>
  <c r="BI28" i="24"/>
  <c r="BH28" i="24" a="1"/>
  <c r="BH28" i="24"/>
  <c r="AU28" i="24" a="1"/>
  <c r="AU28" i="24"/>
  <c r="AT28" i="24" a="1"/>
  <c r="AT28" i="24"/>
  <c r="AG28" i="24" a="1"/>
  <c r="AG28" i="24"/>
  <c r="AF28" i="24" a="1"/>
  <c r="AF28" i="24"/>
  <c r="BI27" i="24" a="1"/>
  <c r="BI27" i="24"/>
  <c r="BH27" i="24" a="1"/>
  <c r="BH27" i="24"/>
  <c r="AU27" i="24" a="1"/>
  <c r="AU27" i="24"/>
  <c r="AT27" i="24" a="1"/>
  <c r="AT27" i="24"/>
  <c r="AG27" i="24" a="1"/>
  <c r="AG27" i="24"/>
  <c r="AF27" i="24" a="1"/>
  <c r="AF27" i="24"/>
  <c r="BI26" i="24" a="1"/>
  <c r="BI26" i="24"/>
  <c r="BH26" i="24" a="1"/>
  <c r="BH26" i="24"/>
  <c r="AU26" i="24" a="1"/>
  <c r="AU26" i="24"/>
  <c r="AT26" i="24" a="1"/>
  <c r="AT26" i="24"/>
  <c r="AG26" i="24" a="1"/>
  <c r="AG26" i="24"/>
  <c r="AF26" i="24" a="1"/>
  <c r="AF26" i="24"/>
  <c r="BI24" i="24" a="1"/>
  <c r="BI24" i="24"/>
  <c r="BH24" i="24" a="1"/>
  <c r="BH24" i="24"/>
  <c r="AU24" i="24" a="1"/>
  <c r="AU24" i="24"/>
  <c r="AT24" i="24" a="1"/>
  <c r="AT24" i="24"/>
  <c r="AG24" i="24" a="1"/>
  <c r="AG24" i="24"/>
  <c r="AF24" i="24" a="1"/>
  <c r="AF24" i="24"/>
  <c r="BI23" i="24" a="1"/>
  <c r="BI23" i="24"/>
  <c r="BH23" i="24" a="1"/>
  <c r="BH23" i="24"/>
  <c r="AU23" i="24" a="1"/>
  <c r="AU23" i="24"/>
  <c r="AT23" i="24" a="1"/>
  <c r="AT23" i="24"/>
  <c r="AG23" i="24" a="1"/>
  <c r="AG23" i="24"/>
  <c r="AF23" i="24" a="1"/>
  <c r="AF23" i="24"/>
  <c r="BI22" i="24" a="1"/>
  <c r="BI22" i="24"/>
  <c r="BH22" i="24" a="1"/>
  <c r="BH22" i="24"/>
  <c r="AU22" i="24" a="1"/>
  <c r="AU22" i="24"/>
  <c r="AT22" i="24" a="1"/>
  <c r="AT22" i="24"/>
  <c r="AG22" i="24" a="1"/>
  <c r="AG22" i="24"/>
  <c r="AF22" i="24" a="1"/>
  <c r="AF22" i="24"/>
  <c r="BI21" i="24" a="1"/>
  <c r="BI21" i="24"/>
  <c r="BH21" i="24" a="1"/>
  <c r="BH21" i="24"/>
  <c r="AU21" i="24" a="1"/>
  <c r="AU21" i="24"/>
  <c r="AT21" i="24" a="1"/>
  <c r="AT21" i="24"/>
  <c r="AG21" i="24" a="1"/>
  <c r="AG21" i="24"/>
  <c r="AF21" i="24" a="1"/>
  <c r="AF21" i="24"/>
  <c r="BI20" i="24" a="1"/>
  <c r="BI20" i="24"/>
  <c r="BH20" i="24" a="1"/>
  <c r="BH20" i="24"/>
  <c r="AU20" i="24" a="1"/>
  <c r="AU20" i="24"/>
  <c r="AT20" i="24" a="1"/>
  <c r="AT20" i="24"/>
  <c r="AG20" i="24" a="1"/>
  <c r="AG20" i="24"/>
  <c r="AF20" i="24" a="1"/>
  <c r="AF20" i="24"/>
  <c r="BI19" i="24" a="1"/>
  <c r="BI19" i="24"/>
  <c r="BH19" i="24" a="1"/>
  <c r="BH19" i="24"/>
  <c r="AU19" i="24" a="1"/>
  <c r="AU19" i="24"/>
  <c r="AT19" i="24" a="1"/>
  <c r="AT19" i="24"/>
  <c r="AG19" i="24" a="1"/>
  <c r="AG19" i="24"/>
  <c r="AF19" i="24" a="1"/>
  <c r="AF19" i="24"/>
  <c r="BI18" i="24" a="1"/>
  <c r="BI18" i="24"/>
  <c r="BH18" i="24" a="1"/>
  <c r="BH18" i="24"/>
  <c r="AU18" i="24" a="1"/>
  <c r="AU18" i="24"/>
  <c r="AT18" i="24" a="1"/>
  <c r="AT18" i="24"/>
  <c r="AG18" i="24" a="1"/>
  <c r="AG18" i="24"/>
  <c r="AF18" i="24" a="1"/>
  <c r="AF18" i="24"/>
  <c r="BI17" i="24" a="1"/>
  <c r="BI17" i="24"/>
  <c r="BH17" i="24" a="1"/>
  <c r="BH17" i="24"/>
  <c r="AU17" i="24" a="1"/>
  <c r="AU17" i="24"/>
  <c r="AT17" i="24" a="1"/>
  <c r="AT17" i="24"/>
  <c r="AG17" i="24" a="1"/>
  <c r="AG17" i="24"/>
  <c r="AF17" i="24" a="1"/>
  <c r="AF17" i="24"/>
  <c r="C14" i="24"/>
  <c r="BJ13" i="24"/>
  <c r="BH13" i="24"/>
  <c r="BF13" i="24"/>
  <c r="BD13" i="24"/>
  <c r="BB13" i="24"/>
  <c r="AZ13" i="24"/>
  <c r="AX13" i="24"/>
  <c r="AW13" i="24"/>
  <c r="AV13" i="24"/>
  <c r="AU13" i="24"/>
  <c r="AT13" i="24"/>
  <c r="AR13" i="24"/>
  <c r="AP13" i="24"/>
  <c r="AN13" i="24"/>
  <c r="AL13" i="24"/>
  <c r="AJ13" i="24"/>
  <c r="AI13" i="24"/>
  <c r="AH13" i="24"/>
  <c r="AG13" i="24"/>
  <c r="AF13" i="24"/>
  <c r="AD13" i="24"/>
  <c r="AB13" i="24"/>
  <c r="Z13" i="24"/>
  <c r="X13" i="24"/>
  <c r="V13" i="24"/>
  <c r="U13" i="24"/>
  <c r="T13" i="24"/>
  <c r="S13" i="24"/>
  <c r="R13" i="24"/>
  <c r="P13" i="24"/>
  <c r="N13" i="24"/>
  <c r="L13" i="24"/>
  <c r="J13" i="24"/>
  <c r="D31" i="24"/>
  <c r="D60" i="24"/>
  <c r="D55" i="24"/>
  <c r="D36" i="24"/>
  <c r="D50" i="24"/>
  <c r="D26" i="24"/>
  <c r="D19" i="24"/>
  <c r="D64" i="24"/>
  <c r="D62" i="24"/>
  <c r="D71" i="24"/>
  <c r="D24" i="24"/>
  <c r="D38" i="24"/>
  <c r="D42" i="24"/>
  <c r="D47" i="24"/>
  <c r="D66" i="24"/>
  <c r="D72" i="24"/>
  <c r="D73" i="24"/>
  <c r="D74" i="24"/>
  <c r="D75" i="24"/>
  <c r="D76" i="24"/>
  <c r="D35" i="24"/>
  <c r="D30" i="24"/>
  <c r="D22" i="24"/>
  <c r="D23" i="24"/>
  <c r="D27" i="24"/>
  <c r="D32" i="24"/>
  <c r="D39" i="24"/>
  <c r="D41" i="24"/>
  <c r="D48" i="24"/>
  <c r="D58" i="24"/>
  <c r="E28" i="24"/>
  <c r="D29" i="24"/>
  <c r="D63" i="24"/>
  <c r="D67" i="24"/>
  <c r="D77" i="24"/>
  <c r="D28" i="24"/>
  <c r="D37" i="24"/>
  <c r="D44" i="24"/>
  <c r="D46" i="24"/>
  <c r="D54" i="24"/>
  <c r="D59" i="24"/>
  <c r="D69" i="24"/>
  <c r="D57" i="24"/>
  <c r="D65" i="24"/>
  <c r="D17" i="24"/>
  <c r="D20" i="24"/>
  <c r="D18" i="24"/>
  <c r="D21" i="24"/>
  <c r="E19" i="24"/>
  <c r="E32" i="24"/>
  <c r="A32" i="24"/>
  <c r="E18" i="24"/>
  <c r="A18" i="24"/>
  <c r="E23" i="24"/>
  <c r="A23" i="24"/>
  <c r="D33" i="24"/>
  <c r="D40" i="24"/>
  <c r="D45" i="24"/>
  <c r="D49" i="24"/>
  <c r="E78" i="24"/>
  <c r="E74" i="24"/>
  <c r="A74" i="24"/>
  <c r="E69" i="24"/>
  <c r="A69" i="24"/>
  <c r="E65" i="24"/>
  <c r="A65" i="24"/>
  <c r="E60" i="24"/>
  <c r="E56" i="24"/>
  <c r="E51" i="24"/>
  <c r="A51" i="24"/>
  <c r="E75" i="24"/>
  <c r="A75" i="24"/>
  <c r="E71" i="24"/>
  <c r="A71" i="24"/>
  <c r="E66" i="24"/>
  <c r="A66" i="24"/>
  <c r="E62" i="24"/>
  <c r="A62" i="24"/>
  <c r="E57" i="24"/>
  <c r="E53" i="24"/>
  <c r="E76" i="24"/>
  <c r="E72" i="24"/>
  <c r="A72" i="24"/>
  <c r="E67" i="24"/>
  <c r="E63" i="24"/>
  <c r="A63" i="24"/>
  <c r="E58" i="24"/>
  <c r="E54" i="24"/>
  <c r="E73" i="24"/>
  <c r="E68" i="24"/>
  <c r="A68" i="24"/>
  <c r="E64" i="24"/>
  <c r="E59" i="24"/>
  <c r="E47" i="24"/>
  <c r="A47" i="24"/>
  <c r="E42" i="24"/>
  <c r="A42" i="24"/>
  <c r="E38" i="24"/>
  <c r="A38" i="24"/>
  <c r="E33" i="24"/>
  <c r="E29" i="24"/>
  <c r="A29" i="24"/>
  <c r="E24" i="24"/>
  <c r="E50" i="24"/>
  <c r="A50" i="24"/>
  <c r="E48" i="24"/>
  <c r="A48" i="24"/>
  <c r="E44" i="24"/>
  <c r="A44" i="24"/>
  <c r="E39" i="24"/>
  <c r="E35" i="24"/>
  <c r="A35" i="24"/>
  <c r="E30" i="24"/>
  <c r="A30" i="24"/>
  <c r="E26" i="24"/>
  <c r="A26" i="24"/>
  <c r="E77" i="24"/>
  <c r="A77" i="24"/>
  <c r="E55" i="24"/>
  <c r="E49" i="24"/>
  <c r="E45" i="24"/>
  <c r="A45" i="24"/>
  <c r="E40" i="24"/>
  <c r="E36" i="24"/>
  <c r="A36" i="24"/>
  <c r="E31" i="24"/>
  <c r="A31" i="24"/>
  <c r="E27" i="24"/>
  <c r="A27" i="24"/>
  <c r="E22" i="24"/>
  <c r="A22" i="24"/>
  <c r="E46" i="24"/>
  <c r="E41" i="24"/>
  <c r="A41" i="24"/>
  <c r="E37" i="24"/>
  <c r="E17" i="24"/>
  <c r="A17" i="24"/>
  <c r="E21" i="24"/>
  <c r="A21" i="24"/>
  <c r="E20" i="24"/>
  <c r="D53" i="24"/>
  <c r="D56" i="24"/>
  <c r="D78" i="24"/>
  <c r="D51" i="24"/>
  <c r="BD58" i="23" a="1"/>
  <c r="BD58" i="23"/>
  <c r="BP58" i="23" a="1"/>
  <c r="BP58" i="23"/>
  <c r="N58" i="23" a="1"/>
  <c r="N58" i="23"/>
  <c r="AB58" i="23" a="1"/>
  <c r="AB58" i="23"/>
  <c r="O58" i="23" a="1"/>
  <c r="AC58" i="23" a="1"/>
  <c r="AP58" i="23" a="1"/>
  <c r="AQ58" i="23" a="1"/>
  <c r="BE58" i="23" a="1"/>
  <c r="BQ58" i="23" a="1"/>
  <c r="O58" i="23"/>
  <c r="AC58" i="23"/>
  <c r="AP58" i="23"/>
  <c r="AQ58" i="23"/>
  <c r="BE58" i="23"/>
  <c r="BQ58" i="23"/>
  <c r="D58" i="23"/>
  <c r="F13" i="23"/>
  <c r="H13" i="23"/>
  <c r="J13" i="23"/>
  <c r="L13" i="23"/>
  <c r="N13" i="23"/>
  <c r="O13" i="23"/>
  <c r="P13" i="23"/>
  <c r="Q13" i="23"/>
  <c r="R13" i="23"/>
  <c r="T13" i="23"/>
  <c r="V13" i="23"/>
  <c r="X13" i="23"/>
  <c r="Z13" i="23"/>
  <c r="AB13" i="23"/>
  <c r="AC13" i="23"/>
  <c r="AD13" i="23"/>
  <c r="AE13" i="23"/>
  <c r="AF13" i="23"/>
  <c r="AH13" i="23"/>
  <c r="AJ13" i="23"/>
  <c r="AL13" i="23"/>
  <c r="AN13" i="23"/>
  <c r="AP13" i="23"/>
  <c r="AQ13" i="23"/>
  <c r="AR13" i="23"/>
  <c r="AS13" i="23"/>
  <c r="AT13" i="23"/>
  <c r="AV13" i="23"/>
  <c r="AX13" i="23"/>
  <c r="AZ13" i="23"/>
  <c r="BB13" i="23"/>
  <c r="BD13" i="23"/>
  <c r="BF13" i="23"/>
  <c r="BH13" i="23"/>
  <c r="BJ13" i="23"/>
  <c r="BL13" i="23"/>
  <c r="BN13" i="23"/>
  <c r="BP13" i="23"/>
  <c r="BQ13" i="23"/>
  <c r="BR13" i="23"/>
  <c r="BS13" i="23"/>
  <c r="E58" i="23"/>
  <c r="BD59" i="23" a="1"/>
  <c r="BD59" i="23"/>
  <c r="N59" i="23" a="1"/>
  <c r="N59" i="23"/>
  <c r="AB59" i="23" a="1"/>
  <c r="AB59" i="23"/>
  <c r="O59" i="23" a="1"/>
  <c r="AC59" i="23" a="1"/>
  <c r="AP59" i="23" a="1"/>
  <c r="AQ59" i="23" a="1"/>
  <c r="BE59" i="23" a="1"/>
  <c r="BP59" i="23" a="1"/>
  <c r="BQ59" i="23" a="1"/>
  <c r="O59" i="23"/>
  <c r="AC59" i="23"/>
  <c r="AP59" i="23"/>
  <c r="AQ59" i="23"/>
  <c r="BE59" i="23"/>
  <c r="BP59" i="23"/>
  <c r="BQ59" i="23"/>
  <c r="D59" i="23"/>
  <c r="E59" i="23"/>
  <c r="N40" i="23" a="1"/>
  <c r="N40" i="23"/>
  <c r="AB40" i="23" a="1"/>
  <c r="AB40" i="23"/>
  <c r="AP40" i="23" a="1"/>
  <c r="AP40" i="23"/>
  <c r="BD40" i="23" a="1"/>
  <c r="BD40" i="23"/>
  <c r="BP40" i="23" a="1"/>
  <c r="BP40" i="23"/>
  <c r="D40" i="23"/>
  <c r="O40" i="23" a="1"/>
  <c r="O40" i="23"/>
  <c r="AC40" i="23" a="1"/>
  <c r="AC40" i="23"/>
  <c r="AQ40" i="23" a="1"/>
  <c r="AQ40" i="23"/>
  <c r="BE40" i="23" a="1"/>
  <c r="BE40" i="23"/>
  <c r="BQ40" i="23" a="1"/>
  <c r="BQ40" i="23"/>
  <c r="E40" i="23"/>
  <c r="AB39" i="23" a="1"/>
  <c r="AB39" i="23"/>
  <c r="AP39" i="23" a="1"/>
  <c r="AP39" i="23"/>
  <c r="BD39" i="23" a="1"/>
  <c r="BD39" i="23"/>
  <c r="BP39" i="23" a="1"/>
  <c r="BP39" i="23"/>
  <c r="N39" i="23" a="1"/>
  <c r="N39" i="23"/>
  <c r="D39" i="23"/>
  <c r="AC39" i="23" a="1"/>
  <c r="AC39" i="23"/>
  <c r="AQ39" i="23" a="1"/>
  <c r="AQ39" i="23"/>
  <c r="BE39" i="23" a="1"/>
  <c r="BE39" i="23"/>
  <c r="BQ39" i="23" a="1"/>
  <c r="BQ39" i="23"/>
  <c r="O39" i="23" a="1"/>
  <c r="O39" i="23"/>
  <c r="E39" i="23"/>
  <c r="AB37" i="23" a="1"/>
  <c r="AB37" i="23"/>
  <c r="AP37" i="23" a="1"/>
  <c r="AP37" i="23"/>
  <c r="BP37" i="23" a="1"/>
  <c r="BP37" i="23"/>
  <c r="N37" i="23" a="1"/>
  <c r="N37" i="23"/>
  <c r="BD37" i="23" a="1"/>
  <c r="BD37" i="23"/>
  <c r="D37" i="23"/>
  <c r="AC37" i="23" a="1"/>
  <c r="AC37" i="23"/>
  <c r="AQ37" i="23" a="1"/>
  <c r="AQ37" i="23"/>
  <c r="BQ37" i="23" a="1"/>
  <c r="BQ37" i="23"/>
  <c r="O37" i="23" a="1"/>
  <c r="O37" i="23"/>
  <c r="BE37" i="23" a="1"/>
  <c r="BE37" i="23"/>
  <c r="E37" i="23"/>
  <c r="AP35" i="23" a="1"/>
  <c r="AP35" i="23"/>
  <c r="N35" i="23" a="1"/>
  <c r="N35" i="23"/>
  <c r="AB35" i="23" a="1"/>
  <c r="AB35" i="23"/>
  <c r="O35" i="23" a="1"/>
  <c r="AC35" i="23" a="1"/>
  <c r="AQ35" i="23" a="1"/>
  <c r="BD35" i="23" a="1"/>
  <c r="BE35" i="23" a="1"/>
  <c r="BP35" i="23" a="1"/>
  <c r="BQ35" i="23" a="1"/>
  <c r="O35" i="23"/>
  <c r="AC35" i="23"/>
  <c r="AQ35" i="23"/>
  <c r="BD35" i="23"/>
  <c r="BE35" i="23"/>
  <c r="BP35" i="23"/>
  <c r="BQ35" i="23"/>
  <c r="D35" i="23"/>
  <c r="E35" i="23"/>
  <c r="AP36" i="23" a="1"/>
  <c r="AP36" i="23"/>
  <c r="N36" i="23" a="1"/>
  <c r="N36" i="23"/>
  <c r="AB36" i="23" a="1"/>
  <c r="AB36" i="23"/>
  <c r="O36" i="23" a="1"/>
  <c r="AC36" i="23" a="1"/>
  <c r="AQ36" i="23" a="1"/>
  <c r="BD36" i="23" a="1"/>
  <c r="BE36" i="23" a="1"/>
  <c r="BP36" i="23" a="1"/>
  <c r="BQ36" i="23" a="1"/>
  <c r="O36" i="23"/>
  <c r="AC36" i="23"/>
  <c r="AQ36" i="23"/>
  <c r="BD36" i="23"/>
  <c r="BE36" i="23"/>
  <c r="BP36" i="23"/>
  <c r="BQ36" i="23"/>
  <c r="D36" i="23"/>
  <c r="E36" i="23"/>
  <c r="AP38" i="23" a="1"/>
  <c r="AP38" i="23"/>
  <c r="N38" i="23" a="1"/>
  <c r="N38" i="23"/>
  <c r="AB38" i="23" a="1"/>
  <c r="AB38" i="23"/>
  <c r="O38" i="23" a="1"/>
  <c r="AC38" i="23" a="1"/>
  <c r="AQ38" i="23" a="1"/>
  <c r="BD38" i="23" a="1"/>
  <c r="BE38" i="23" a="1"/>
  <c r="BP38" i="23" a="1"/>
  <c r="BQ38" i="23" a="1"/>
  <c r="O38" i="23"/>
  <c r="AC38" i="23"/>
  <c r="AQ38" i="23"/>
  <c r="BD38" i="23"/>
  <c r="BE38" i="23"/>
  <c r="BP38" i="23"/>
  <c r="BQ38" i="23"/>
  <c r="D38" i="23"/>
  <c r="AP41" i="23" a="1"/>
  <c r="AP41" i="23"/>
  <c r="N41" i="23" a="1"/>
  <c r="N41" i="23"/>
  <c r="AB41" i="23" a="1"/>
  <c r="AB41" i="23"/>
  <c r="O41" i="23" a="1"/>
  <c r="AC41" i="23" a="1"/>
  <c r="AQ41" i="23" a="1"/>
  <c r="BD41" i="23" a="1"/>
  <c r="BE41" i="23" a="1"/>
  <c r="BP41" i="23" a="1"/>
  <c r="BQ41" i="23" a="1"/>
  <c r="O41" i="23"/>
  <c r="AC41" i="23"/>
  <c r="AQ41" i="23"/>
  <c r="BD41" i="23"/>
  <c r="BE41" i="23"/>
  <c r="BP41" i="23"/>
  <c r="BQ41" i="23"/>
  <c r="D41" i="23"/>
  <c r="AP42" i="23" a="1"/>
  <c r="AP42" i="23"/>
  <c r="N42" i="23" a="1"/>
  <c r="N42" i="23"/>
  <c r="AB42" i="23" a="1"/>
  <c r="AB42" i="23"/>
  <c r="O42" i="23" a="1"/>
  <c r="AC42" i="23" a="1"/>
  <c r="AQ42" i="23" a="1"/>
  <c r="BD42" i="23" a="1"/>
  <c r="BE42" i="23" a="1"/>
  <c r="BP42" i="23" a="1"/>
  <c r="BQ42" i="23" a="1"/>
  <c r="O42" i="23"/>
  <c r="AC42" i="23"/>
  <c r="AQ42" i="23"/>
  <c r="BD42" i="23"/>
  <c r="BE42" i="23"/>
  <c r="BP42" i="23"/>
  <c r="BQ42" i="23"/>
  <c r="D42" i="23"/>
  <c r="E38" i="23"/>
  <c r="E41" i="23"/>
  <c r="E42" i="23"/>
  <c r="BD46" i="23" a="1"/>
  <c r="BD46" i="23"/>
  <c r="N46" i="23" a="1"/>
  <c r="N46" i="23"/>
  <c r="AB46" i="23" a="1"/>
  <c r="AB46" i="23"/>
  <c r="O46" i="23" a="1"/>
  <c r="AC46" i="23" a="1"/>
  <c r="AP46" i="23" a="1"/>
  <c r="AQ46" i="23" a="1"/>
  <c r="BE46" i="23" a="1"/>
  <c r="BP46" i="23" a="1"/>
  <c r="BQ46" i="23" a="1"/>
  <c r="O46" i="23"/>
  <c r="AC46" i="23"/>
  <c r="AP46" i="23"/>
  <c r="AQ46" i="23"/>
  <c r="BE46" i="23"/>
  <c r="BP46" i="23"/>
  <c r="BQ46" i="23"/>
  <c r="D46" i="23"/>
  <c r="E46" i="23"/>
  <c r="BD50" i="23" a="1"/>
  <c r="BD50" i="23"/>
  <c r="BP50" i="23" a="1"/>
  <c r="BP50" i="23"/>
  <c r="N50" i="23" a="1"/>
  <c r="N50" i="23"/>
  <c r="AB50" i="23" a="1"/>
  <c r="AB50" i="23"/>
  <c r="O50" i="23" a="1"/>
  <c r="AC50" i="23" a="1"/>
  <c r="AP50" i="23" a="1"/>
  <c r="AQ50" i="23" a="1"/>
  <c r="BE50" i="23" a="1"/>
  <c r="BQ50" i="23" a="1"/>
  <c r="O50" i="23"/>
  <c r="AC50" i="23"/>
  <c r="AP50" i="23"/>
  <c r="AQ50" i="23"/>
  <c r="BE50" i="23"/>
  <c r="BQ50" i="23"/>
  <c r="D50" i="23"/>
  <c r="E50" i="23"/>
  <c r="BD49" i="23" a="1"/>
  <c r="BD49" i="23"/>
  <c r="BP49" i="23" a="1"/>
  <c r="BP49" i="23"/>
  <c r="N49" i="23" a="1"/>
  <c r="N49" i="23"/>
  <c r="AB49" i="23" a="1"/>
  <c r="AB49" i="23"/>
  <c r="O49" i="23" a="1"/>
  <c r="AC49" i="23" a="1"/>
  <c r="AP49" i="23" a="1"/>
  <c r="AQ49" i="23" a="1"/>
  <c r="BE49" i="23" a="1"/>
  <c r="BQ49" i="23" a="1"/>
  <c r="O49" i="23"/>
  <c r="AC49" i="23"/>
  <c r="AP49" i="23"/>
  <c r="AQ49" i="23"/>
  <c r="BE49" i="23"/>
  <c r="BQ49" i="23"/>
  <c r="D49" i="23"/>
  <c r="E49" i="23"/>
  <c r="BP30" i="23" a="1"/>
  <c r="BP30" i="23"/>
  <c r="N30" i="23" a="1"/>
  <c r="N30" i="23"/>
  <c r="AB30" i="23" a="1"/>
  <c r="AB30" i="23"/>
  <c r="O30" i="23" a="1"/>
  <c r="AC30" i="23" a="1"/>
  <c r="AP30" i="23" a="1"/>
  <c r="AQ30" i="23" a="1"/>
  <c r="BD30" i="23" a="1"/>
  <c r="BE30" i="23" a="1"/>
  <c r="BQ30" i="23" a="1"/>
  <c r="O30" i="23"/>
  <c r="AC30" i="23"/>
  <c r="AP30" i="23"/>
  <c r="AQ30" i="23"/>
  <c r="BD30" i="23"/>
  <c r="BE30" i="23"/>
  <c r="BQ30" i="23"/>
  <c r="D30" i="23"/>
  <c r="E30" i="23"/>
  <c r="BP77" i="23" a="1"/>
  <c r="BP77" i="23"/>
  <c r="N77" i="23" a="1"/>
  <c r="N77" i="23"/>
  <c r="AB77" i="23" a="1"/>
  <c r="AB77" i="23"/>
  <c r="O77" i="23" a="1"/>
  <c r="AC77" i="23" a="1"/>
  <c r="AP77" i="23" a="1"/>
  <c r="AQ77" i="23" a="1"/>
  <c r="BD77" i="23" a="1"/>
  <c r="BE77" i="23" a="1"/>
  <c r="BQ77" i="23" a="1"/>
  <c r="O77" i="23"/>
  <c r="AC77" i="23"/>
  <c r="AP77" i="23"/>
  <c r="AQ77" i="23"/>
  <c r="BD77" i="23"/>
  <c r="BE77" i="23"/>
  <c r="BQ77" i="23"/>
  <c r="D77" i="23"/>
  <c r="E77" i="23"/>
  <c r="BP76" i="23" a="1"/>
  <c r="BP76" i="23"/>
  <c r="N76" i="23" a="1"/>
  <c r="N76" i="23"/>
  <c r="AB76" i="23" a="1"/>
  <c r="AB76" i="23"/>
  <c r="O76" i="23" a="1"/>
  <c r="AC76" i="23" a="1"/>
  <c r="AP76" i="23" a="1"/>
  <c r="AQ76" i="23" a="1"/>
  <c r="BD76" i="23" a="1"/>
  <c r="BE76" i="23" a="1"/>
  <c r="BQ76" i="23" a="1"/>
  <c r="O76" i="23"/>
  <c r="AC76" i="23"/>
  <c r="AP76" i="23"/>
  <c r="AQ76" i="23"/>
  <c r="BD76" i="23"/>
  <c r="BE76" i="23"/>
  <c r="BQ76" i="23"/>
  <c r="D76" i="23"/>
  <c r="E76" i="23"/>
  <c r="BQ69" i="23" a="1"/>
  <c r="BQ69" i="23"/>
  <c r="BE69" i="23" a="1"/>
  <c r="BE69" i="23"/>
  <c r="O69" i="23" a="1"/>
  <c r="O69" i="23"/>
  <c r="AC69" i="23" a="1"/>
  <c r="AC69" i="23"/>
  <c r="N69" i="23" a="1"/>
  <c r="AB69" i="23" a="1"/>
  <c r="AP69" i="23" a="1"/>
  <c r="AQ69" i="23" a="1"/>
  <c r="BD69" i="23" a="1"/>
  <c r="BP69" i="23" a="1"/>
  <c r="N69" i="23"/>
  <c r="AB69" i="23"/>
  <c r="AP69" i="23"/>
  <c r="AQ69" i="23"/>
  <c r="BD69" i="23"/>
  <c r="BP69" i="23"/>
  <c r="E69" i="23"/>
  <c r="D69" i="23"/>
  <c r="BP68" i="23" a="1"/>
  <c r="BP68" i="23"/>
  <c r="N68" i="23" a="1"/>
  <c r="N68" i="23"/>
  <c r="AB68" i="23" a="1"/>
  <c r="AB68" i="23"/>
  <c r="O68" i="23" a="1"/>
  <c r="AC68" i="23" a="1"/>
  <c r="AP68" i="23" a="1"/>
  <c r="AQ68" i="23" a="1"/>
  <c r="BD68" i="23" a="1"/>
  <c r="BE68" i="23" a="1"/>
  <c r="BQ68" i="23" a="1"/>
  <c r="O68" i="23"/>
  <c r="AC68" i="23"/>
  <c r="AP68" i="23"/>
  <c r="AQ68" i="23"/>
  <c r="BD68" i="23"/>
  <c r="BE68" i="23"/>
  <c r="BQ68" i="23"/>
  <c r="D68" i="23"/>
  <c r="E68" i="23"/>
  <c r="BP67" i="23" a="1"/>
  <c r="BP67" i="23"/>
  <c r="N67" i="23" a="1"/>
  <c r="N67" i="23"/>
  <c r="AB67" i="23" a="1"/>
  <c r="AB67" i="23"/>
  <c r="O67" i="23" a="1"/>
  <c r="AC67" i="23" a="1"/>
  <c r="AP67" i="23" a="1"/>
  <c r="AQ67" i="23" a="1"/>
  <c r="BD67" i="23" a="1"/>
  <c r="BE67" i="23" a="1"/>
  <c r="BQ67" i="23" a="1"/>
  <c r="O67" i="23"/>
  <c r="AC67" i="23"/>
  <c r="AP67" i="23"/>
  <c r="AQ67" i="23"/>
  <c r="BD67" i="23"/>
  <c r="BE67" i="23"/>
  <c r="BQ67" i="23"/>
  <c r="D67" i="23"/>
  <c r="E67" i="23"/>
  <c r="BP64" i="23" a="1"/>
  <c r="BP64" i="23"/>
  <c r="N64" i="23" a="1"/>
  <c r="N64" i="23"/>
  <c r="AB64" i="23" a="1"/>
  <c r="AB64" i="23"/>
  <c r="O64" i="23" a="1"/>
  <c r="AC64" i="23" a="1"/>
  <c r="AP64" i="23" a="1"/>
  <c r="AQ64" i="23" a="1"/>
  <c r="BD64" i="23" a="1"/>
  <c r="BE64" i="23" a="1"/>
  <c r="BQ64" i="23" a="1"/>
  <c r="O64" i="23"/>
  <c r="AC64" i="23"/>
  <c r="AP64" i="23"/>
  <c r="AQ64" i="23"/>
  <c r="BD64" i="23"/>
  <c r="BE64" i="23"/>
  <c r="BQ64" i="23"/>
  <c r="D64" i="23"/>
  <c r="E64" i="23"/>
  <c r="N17" i="23" a="1"/>
  <c r="N17" i="23"/>
  <c r="AB17" i="23" a="1"/>
  <c r="AB17" i="23"/>
  <c r="O17" i="23" a="1"/>
  <c r="AC17" i="23" a="1"/>
  <c r="AP17" i="23" a="1"/>
  <c r="AQ17" i="23" a="1"/>
  <c r="BD17" i="23" a="1"/>
  <c r="BE17" i="23" a="1"/>
  <c r="BP17" i="23" a="1"/>
  <c r="BQ17" i="23" a="1"/>
  <c r="O17" i="23"/>
  <c r="AC17" i="23"/>
  <c r="AP17" i="23"/>
  <c r="AQ17" i="23"/>
  <c r="BD17" i="23"/>
  <c r="BE17" i="23"/>
  <c r="BP17" i="23"/>
  <c r="BQ17" i="23"/>
  <c r="D17" i="23"/>
  <c r="E17" i="23"/>
  <c r="N18" i="23" a="1"/>
  <c r="N18" i="23"/>
  <c r="AB18" i="23" a="1"/>
  <c r="AB18" i="23"/>
  <c r="O18" i="23" a="1"/>
  <c r="AC18" i="23" a="1"/>
  <c r="AP18" i="23" a="1"/>
  <c r="AQ18" i="23" a="1"/>
  <c r="BD18" i="23" a="1"/>
  <c r="BE18" i="23" a="1"/>
  <c r="BP18" i="23" a="1"/>
  <c r="BQ18" i="23" a="1"/>
  <c r="O18" i="23"/>
  <c r="AC18" i="23"/>
  <c r="AP18" i="23"/>
  <c r="AQ18" i="23"/>
  <c r="BD18" i="23"/>
  <c r="BE18" i="23"/>
  <c r="BP18" i="23"/>
  <c r="BQ18" i="23"/>
  <c r="D18" i="23"/>
  <c r="E18" i="23"/>
  <c r="N19" i="23" a="1"/>
  <c r="N19" i="23"/>
  <c r="AB19" i="23" a="1"/>
  <c r="AB19" i="23"/>
  <c r="O19" i="23" a="1"/>
  <c r="AC19" i="23" a="1"/>
  <c r="AP19" i="23" a="1"/>
  <c r="AQ19" i="23" a="1"/>
  <c r="BD19" i="23" a="1"/>
  <c r="BE19" i="23" a="1"/>
  <c r="BP19" i="23" a="1"/>
  <c r="BQ19" i="23" a="1"/>
  <c r="O19" i="23"/>
  <c r="AC19" i="23"/>
  <c r="AP19" i="23"/>
  <c r="AQ19" i="23"/>
  <c r="BD19" i="23"/>
  <c r="BE19" i="23"/>
  <c r="BP19" i="23"/>
  <c r="BQ19" i="23"/>
  <c r="D19" i="23"/>
  <c r="N20" i="23" a="1"/>
  <c r="N20" i="23"/>
  <c r="AB20" i="23" a="1"/>
  <c r="AB20" i="23"/>
  <c r="O20" i="23" a="1"/>
  <c r="AC20" i="23" a="1"/>
  <c r="AP20" i="23" a="1"/>
  <c r="AQ20" i="23" a="1"/>
  <c r="BD20" i="23" a="1"/>
  <c r="BE20" i="23" a="1"/>
  <c r="BP20" i="23" a="1"/>
  <c r="BQ20" i="23" a="1"/>
  <c r="O20" i="23"/>
  <c r="AC20" i="23"/>
  <c r="AP20" i="23"/>
  <c r="AQ20" i="23"/>
  <c r="BD20" i="23"/>
  <c r="BE20" i="23"/>
  <c r="BP20" i="23"/>
  <c r="BQ20" i="23"/>
  <c r="D20" i="23"/>
  <c r="N21" i="23" a="1"/>
  <c r="N21" i="23"/>
  <c r="AB21" i="23" a="1"/>
  <c r="AB21" i="23"/>
  <c r="O21" i="23" a="1"/>
  <c r="AC21" i="23" a="1"/>
  <c r="AP21" i="23" a="1"/>
  <c r="AQ21" i="23" a="1"/>
  <c r="BD21" i="23" a="1"/>
  <c r="BE21" i="23" a="1"/>
  <c r="BP21" i="23" a="1"/>
  <c r="BQ21" i="23" a="1"/>
  <c r="O21" i="23"/>
  <c r="AC21" i="23"/>
  <c r="AP21" i="23"/>
  <c r="AQ21" i="23"/>
  <c r="BD21" i="23"/>
  <c r="BE21" i="23"/>
  <c r="BP21" i="23"/>
  <c r="BQ21" i="23"/>
  <c r="D21" i="23"/>
  <c r="N22" i="23" a="1"/>
  <c r="N22" i="23"/>
  <c r="AB22" i="23" a="1"/>
  <c r="AB22" i="23"/>
  <c r="O22" i="23" a="1"/>
  <c r="AC22" i="23" a="1"/>
  <c r="AP22" i="23" a="1"/>
  <c r="AQ22" i="23" a="1"/>
  <c r="BD22" i="23" a="1"/>
  <c r="BE22" i="23" a="1"/>
  <c r="BP22" i="23" a="1"/>
  <c r="BQ22" i="23" a="1"/>
  <c r="O22" i="23"/>
  <c r="AC22" i="23"/>
  <c r="AP22" i="23"/>
  <c r="AQ22" i="23"/>
  <c r="BD22" i="23"/>
  <c r="BE22" i="23"/>
  <c r="BP22" i="23"/>
  <c r="BQ22" i="23"/>
  <c r="D22" i="23"/>
  <c r="N23" i="23" a="1"/>
  <c r="N23" i="23"/>
  <c r="AB23" i="23" a="1"/>
  <c r="AB23" i="23"/>
  <c r="O23" i="23" a="1"/>
  <c r="AC23" i="23" a="1"/>
  <c r="AP23" i="23" a="1"/>
  <c r="AQ23" i="23" a="1"/>
  <c r="BD23" i="23" a="1"/>
  <c r="BE23" i="23" a="1"/>
  <c r="BP23" i="23" a="1"/>
  <c r="BQ23" i="23" a="1"/>
  <c r="O23" i="23"/>
  <c r="AC23" i="23"/>
  <c r="AP23" i="23"/>
  <c r="AQ23" i="23"/>
  <c r="BD23" i="23"/>
  <c r="BE23" i="23"/>
  <c r="BP23" i="23"/>
  <c r="BQ23" i="23"/>
  <c r="D23" i="23"/>
  <c r="N24" i="23" a="1"/>
  <c r="N24" i="23"/>
  <c r="AB24" i="23" a="1"/>
  <c r="AB24" i="23"/>
  <c r="O24" i="23" a="1"/>
  <c r="AC24" i="23" a="1"/>
  <c r="AP24" i="23" a="1"/>
  <c r="AQ24" i="23" a="1"/>
  <c r="BD24" i="23" a="1"/>
  <c r="BE24" i="23" a="1"/>
  <c r="BP24" i="23" a="1"/>
  <c r="BQ24" i="23" a="1"/>
  <c r="O24" i="23"/>
  <c r="AC24" i="23"/>
  <c r="AP24" i="23"/>
  <c r="AQ24" i="23"/>
  <c r="BD24" i="23"/>
  <c r="BE24" i="23"/>
  <c r="BP24" i="23"/>
  <c r="BQ24" i="23"/>
  <c r="D24" i="23"/>
  <c r="N26" i="23" a="1"/>
  <c r="N26" i="23"/>
  <c r="AB26" i="23" a="1"/>
  <c r="AB26" i="23"/>
  <c r="O26" i="23" a="1"/>
  <c r="AC26" i="23" a="1"/>
  <c r="AP26" i="23" a="1"/>
  <c r="AQ26" i="23" a="1"/>
  <c r="BD26" i="23" a="1"/>
  <c r="BE26" i="23" a="1"/>
  <c r="BP26" i="23" a="1"/>
  <c r="BQ26" i="23" a="1"/>
  <c r="O26" i="23"/>
  <c r="AC26" i="23"/>
  <c r="AP26" i="23"/>
  <c r="AQ26" i="23"/>
  <c r="BD26" i="23"/>
  <c r="BE26" i="23"/>
  <c r="BP26" i="23"/>
  <c r="BQ26" i="23"/>
  <c r="D26" i="23"/>
  <c r="N27" i="23" a="1"/>
  <c r="N27" i="23"/>
  <c r="AB27" i="23" a="1"/>
  <c r="AB27" i="23"/>
  <c r="O27" i="23" a="1"/>
  <c r="AC27" i="23" a="1"/>
  <c r="AP27" i="23" a="1"/>
  <c r="AQ27" i="23" a="1"/>
  <c r="BD27" i="23" a="1"/>
  <c r="BE27" i="23" a="1"/>
  <c r="BP27" i="23" a="1"/>
  <c r="BQ27" i="23" a="1"/>
  <c r="O27" i="23"/>
  <c r="AC27" i="23"/>
  <c r="AP27" i="23"/>
  <c r="AQ27" i="23"/>
  <c r="BD27" i="23"/>
  <c r="BE27" i="23"/>
  <c r="BP27" i="23"/>
  <c r="BQ27" i="23"/>
  <c r="D27" i="23"/>
  <c r="N28" i="23" a="1"/>
  <c r="N28" i="23"/>
  <c r="AB28" i="23" a="1"/>
  <c r="AB28" i="23"/>
  <c r="O28" i="23" a="1"/>
  <c r="AC28" i="23" a="1"/>
  <c r="AP28" i="23" a="1"/>
  <c r="AQ28" i="23" a="1"/>
  <c r="BD28" i="23" a="1"/>
  <c r="BE28" i="23" a="1"/>
  <c r="BP28" i="23" a="1"/>
  <c r="BQ28" i="23" a="1"/>
  <c r="O28" i="23"/>
  <c r="AC28" i="23"/>
  <c r="AP28" i="23"/>
  <c r="AQ28" i="23"/>
  <c r="BD28" i="23"/>
  <c r="BE28" i="23"/>
  <c r="BP28" i="23"/>
  <c r="BQ28" i="23"/>
  <c r="D28" i="23"/>
  <c r="N29" i="23" a="1"/>
  <c r="N29" i="23"/>
  <c r="AB29" i="23" a="1"/>
  <c r="AB29" i="23"/>
  <c r="O29" i="23" a="1"/>
  <c r="AC29" i="23" a="1"/>
  <c r="AP29" i="23" a="1"/>
  <c r="AQ29" i="23" a="1"/>
  <c r="BD29" i="23" a="1"/>
  <c r="BE29" i="23" a="1"/>
  <c r="BP29" i="23" a="1"/>
  <c r="BQ29" i="23" a="1"/>
  <c r="O29" i="23"/>
  <c r="AC29" i="23"/>
  <c r="AP29" i="23"/>
  <c r="AQ29" i="23"/>
  <c r="BD29" i="23"/>
  <c r="BE29" i="23"/>
  <c r="BP29" i="23"/>
  <c r="BQ29" i="23"/>
  <c r="D29" i="23"/>
  <c r="N31" i="23" a="1"/>
  <c r="N31" i="23"/>
  <c r="AB31" i="23" a="1"/>
  <c r="AB31" i="23"/>
  <c r="O31" i="23" a="1"/>
  <c r="AC31" i="23" a="1"/>
  <c r="AP31" i="23" a="1"/>
  <c r="AQ31" i="23" a="1"/>
  <c r="BD31" i="23" a="1"/>
  <c r="BE31" i="23" a="1"/>
  <c r="BP31" i="23" a="1"/>
  <c r="BQ31" i="23" a="1"/>
  <c r="O31" i="23"/>
  <c r="AC31" i="23"/>
  <c r="AP31" i="23"/>
  <c r="AQ31" i="23"/>
  <c r="BD31" i="23"/>
  <c r="BE31" i="23"/>
  <c r="BP31" i="23"/>
  <c r="BQ31" i="23"/>
  <c r="D31" i="23"/>
  <c r="N32" i="23" a="1"/>
  <c r="N32" i="23"/>
  <c r="AB32" i="23" a="1"/>
  <c r="AB32" i="23"/>
  <c r="O32" i="23" a="1"/>
  <c r="AC32" i="23" a="1"/>
  <c r="AP32" i="23" a="1"/>
  <c r="AQ32" i="23" a="1"/>
  <c r="BD32" i="23" a="1"/>
  <c r="BE32" i="23" a="1"/>
  <c r="BP32" i="23" a="1"/>
  <c r="BQ32" i="23" a="1"/>
  <c r="O32" i="23"/>
  <c r="AC32" i="23"/>
  <c r="AP32" i="23"/>
  <c r="AQ32" i="23"/>
  <c r="BD32" i="23"/>
  <c r="BE32" i="23"/>
  <c r="BP32" i="23"/>
  <c r="BQ32" i="23"/>
  <c r="D32" i="23"/>
  <c r="N33" i="23" a="1"/>
  <c r="N33" i="23"/>
  <c r="AB33" i="23" a="1"/>
  <c r="AB33" i="23"/>
  <c r="O33" i="23" a="1"/>
  <c r="AC33" i="23" a="1"/>
  <c r="AP33" i="23" a="1"/>
  <c r="AQ33" i="23" a="1"/>
  <c r="BD33" i="23" a="1"/>
  <c r="BE33" i="23" a="1"/>
  <c r="BP33" i="23" a="1"/>
  <c r="BQ33" i="23" a="1"/>
  <c r="O33" i="23"/>
  <c r="AC33" i="23"/>
  <c r="AP33" i="23"/>
  <c r="AQ33" i="23"/>
  <c r="BD33" i="23"/>
  <c r="BE33" i="23"/>
  <c r="BP33" i="23"/>
  <c r="BQ33" i="23"/>
  <c r="D33" i="23"/>
  <c r="N44" i="23" a="1"/>
  <c r="N44" i="23"/>
  <c r="AB44" i="23" a="1"/>
  <c r="AB44" i="23"/>
  <c r="O44" i="23" a="1"/>
  <c r="AC44" i="23" a="1"/>
  <c r="AP44" i="23" a="1"/>
  <c r="AQ44" i="23" a="1"/>
  <c r="BD44" i="23" a="1"/>
  <c r="BE44" i="23" a="1"/>
  <c r="BP44" i="23" a="1"/>
  <c r="BQ44" i="23" a="1"/>
  <c r="O44" i="23"/>
  <c r="AC44" i="23"/>
  <c r="AP44" i="23"/>
  <c r="AQ44" i="23"/>
  <c r="BD44" i="23"/>
  <c r="BE44" i="23"/>
  <c r="BP44" i="23"/>
  <c r="BQ44" i="23"/>
  <c r="D44" i="23"/>
  <c r="N45" i="23" a="1"/>
  <c r="N45" i="23"/>
  <c r="AB45" i="23" a="1"/>
  <c r="AB45" i="23"/>
  <c r="O45" i="23" a="1"/>
  <c r="AC45" i="23" a="1"/>
  <c r="AP45" i="23" a="1"/>
  <c r="AQ45" i="23" a="1"/>
  <c r="BD45" i="23" a="1"/>
  <c r="BE45" i="23" a="1"/>
  <c r="BP45" i="23" a="1"/>
  <c r="BQ45" i="23" a="1"/>
  <c r="O45" i="23"/>
  <c r="AC45" i="23"/>
  <c r="AP45" i="23"/>
  <c r="AQ45" i="23"/>
  <c r="BD45" i="23"/>
  <c r="BE45" i="23"/>
  <c r="BP45" i="23"/>
  <c r="BQ45" i="23"/>
  <c r="D45" i="23"/>
  <c r="N47" i="23" a="1"/>
  <c r="N47" i="23"/>
  <c r="AB47" i="23" a="1"/>
  <c r="AB47" i="23"/>
  <c r="O47" i="23" a="1"/>
  <c r="AC47" i="23" a="1"/>
  <c r="AP47" i="23" a="1"/>
  <c r="AQ47" i="23" a="1"/>
  <c r="BD47" i="23" a="1"/>
  <c r="BE47" i="23" a="1"/>
  <c r="BP47" i="23" a="1"/>
  <c r="BQ47" i="23" a="1"/>
  <c r="O47" i="23"/>
  <c r="AC47" i="23"/>
  <c r="AP47" i="23"/>
  <c r="AQ47" i="23"/>
  <c r="BD47" i="23"/>
  <c r="BE47" i="23"/>
  <c r="BP47" i="23"/>
  <c r="BQ47" i="23"/>
  <c r="D47" i="23"/>
  <c r="N48" i="23" a="1"/>
  <c r="N48" i="23"/>
  <c r="AB48" i="23" a="1"/>
  <c r="AB48" i="23"/>
  <c r="O48" i="23" a="1"/>
  <c r="AC48" i="23" a="1"/>
  <c r="AP48" i="23" a="1"/>
  <c r="AQ48" i="23" a="1"/>
  <c r="BD48" i="23" a="1"/>
  <c r="BE48" i="23" a="1"/>
  <c r="BP48" i="23" a="1"/>
  <c r="BQ48" i="23" a="1"/>
  <c r="O48" i="23"/>
  <c r="AC48" i="23"/>
  <c r="AP48" i="23"/>
  <c r="AQ48" i="23"/>
  <c r="BD48" i="23"/>
  <c r="BE48" i="23"/>
  <c r="BP48" i="23"/>
  <c r="BQ48" i="23"/>
  <c r="D48" i="23"/>
  <c r="N51" i="23" a="1"/>
  <c r="N51" i="23"/>
  <c r="AB51" i="23" a="1"/>
  <c r="AB51" i="23"/>
  <c r="O51" i="23" a="1"/>
  <c r="AC51" i="23" a="1"/>
  <c r="AP51" i="23" a="1"/>
  <c r="AQ51" i="23" a="1"/>
  <c r="BD51" i="23" a="1"/>
  <c r="BE51" i="23" a="1"/>
  <c r="BP51" i="23" a="1"/>
  <c r="BQ51" i="23" a="1"/>
  <c r="O51" i="23"/>
  <c r="AC51" i="23"/>
  <c r="AP51" i="23"/>
  <c r="AQ51" i="23"/>
  <c r="BD51" i="23"/>
  <c r="BE51" i="23"/>
  <c r="BP51" i="23"/>
  <c r="BQ51" i="23"/>
  <c r="D51" i="23"/>
  <c r="N53" i="23" a="1"/>
  <c r="N53" i="23"/>
  <c r="AB53" i="23" a="1"/>
  <c r="AB53" i="23"/>
  <c r="O53" i="23" a="1"/>
  <c r="AC53" i="23" a="1"/>
  <c r="AP53" i="23" a="1"/>
  <c r="AQ53" i="23" a="1"/>
  <c r="BD53" i="23" a="1"/>
  <c r="BE53" i="23" a="1"/>
  <c r="BP53" i="23" a="1"/>
  <c r="BQ53" i="23" a="1"/>
  <c r="O53" i="23"/>
  <c r="AC53" i="23"/>
  <c r="AP53" i="23"/>
  <c r="AQ53" i="23"/>
  <c r="BD53" i="23"/>
  <c r="BE53" i="23"/>
  <c r="BP53" i="23"/>
  <c r="BQ53" i="23"/>
  <c r="D53" i="23"/>
  <c r="N54" i="23" a="1"/>
  <c r="N54" i="23"/>
  <c r="AB54" i="23" a="1"/>
  <c r="AB54" i="23"/>
  <c r="O54" i="23" a="1"/>
  <c r="AC54" i="23" a="1"/>
  <c r="AP54" i="23" a="1"/>
  <c r="AQ54" i="23" a="1"/>
  <c r="BD54" i="23" a="1"/>
  <c r="BE54" i="23" a="1"/>
  <c r="BP54" i="23" a="1"/>
  <c r="BQ54" i="23" a="1"/>
  <c r="O54" i="23"/>
  <c r="AC54" i="23"/>
  <c r="AP54" i="23"/>
  <c r="AQ54" i="23"/>
  <c r="BD54" i="23"/>
  <c r="BE54" i="23"/>
  <c r="BP54" i="23"/>
  <c r="BQ54" i="23"/>
  <c r="D54" i="23"/>
  <c r="N55" i="23" a="1"/>
  <c r="N55" i="23"/>
  <c r="AB55" i="23" a="1"/>
  <c r="AB55" i="23"/>
  <c r="O55" i="23" a="1"/>
  <c r="AC55" i="23" a="1"/>
  <c r="AP55" i="23" a="1"/>
  <c r="AQ55" i="23" a="1"/>
  <c r="BD55" i="23" a="1"/>
  <c r="BE55" i="23" a="1"/>
  <c r="BP55" i="23" a="1"/>
  <c r="BQ55" i="23" a="1"/>
  <c r="O55" i="23"/>
  <c r="AC55" i="23"/>
  <c r="AP55" i="23"/>
  <c r="AQ55" i="23"/>
  <c r="BD55" i="23"/>
  <c r="BE55" i="23"/>
  <c r="BP55" i="23"/>
  <c r="BQ55" i="23"/>
  <c r="D55" i="23"/>
  <c r="N56" i="23" a="1"/>
  <c r="N56" i="23"/>
  <c r="AB56" i="23" a="1"/>
  <c r="AB56" i="23"/>
  <c r="O56" i="23" a="1"/>
  <c r="AC56" i="23" a="1"/>
  <c r="AP56" i="23" a="1"/>
  <c r="AQ56" i="23" a="1"/>
  <c r="BD56" i="23" a="1"/>
  <c r="BE56" i="23" a="1"/>
  <c r="BP56" i="23" a="1"/>
  <c r="BQ56" i="23" a="1"/>
  <c r="O56" i="23"/>
  <c r="AC56" i="23"/>
  <c r="AP56" i="23"/>
  <c r="AQ56" i="23"/>
  <c r="BD56" i="23"/>
  <c r="BE56" i="23"/>
  <c r="BP56" i="23"/>
  <c r="BQ56" i="23"/>
  <c r="D56" i="23"/>
  <c r="N57" i="23" a="1"/>
  <c r="N57" i="23"/>
  <c r="AB57" i="23" a="1"/>
  <c r="AB57" i="23"/>
  <c r="O57" i="23" a="1"/>
  <c r="AC57" i="23" a="1"/>
  <c r="AP57" i="23" a="1"/>
  <c r="AQ57" i="23" a="1"/>
  <c r="BD57" i="23" a="1"/>
  <c r="BE57" i="23" a="1"/>
  <c r="BP57" i="23" a="1"/>
  <c r="BQ57" i="23" a="1"/>
  <c r="O57" i="23"/>
  <c r="AC57" i="23"/>
  <c r="AP57" i="23"/>
  <c r="AQ57" i="23"/>
  <c r="BD57" i="23"/>
  <c r="BE57" i="23"/>
  <c r="BP57" i="23"/>
  <c r="BQ57" i="23"/>
  <c r="D57" i="23"/>
  <c r="N60" i="23" a="1"/>
  <c r="N60" i="23"/>
  <c r="AB60" i="23" a="1"/>
  <c r="AB60" i="23"/>
  <c r="O60" i="23" a="1"/>
  <c r="AC60" i="23" a="1"/>
  <c r="AP60" i="23" a="1"/>
  <c r="AQ60" i="23" a="1"/>
  <c r="BD60" i="23" a="1"/>
  <c r="BE60" i="23" a="1"/>
  <c r="BP60" i="23" a="1"/>
  <c r="BQ60" i="23" a="1"/>
  <c r="O60" i="23"/>
  <c r="AC60" i="23"/>
  <c r="AP60" i="23"/>
  <c r="AQ60" i="23"/>
  <c r="BD60" i="23"/>
  <c r="BE60" i="23"/>
  <c r="BP60" i="23"/>
  <c r="BQ60" i="23"/>
  <c r="D60" i="23"/>
  <c r="N62" i="23" a="1"/>
  <c r="N62" i="23"/>
  <c r="AB62" i="23" a="1"/>
  <c r="AB62" i="23"/>
  <c r="O62" i="23" a="1"/>
  <c r="AC62" i="23" a="1"/>
  <c r="AP62" i="23" a="1"/>
  <c r="AQ62" i="23" a="1"/>
  <c r="BD62" i="23" a="1"/>
  <c r="BE62" i="23" a="1"/>
  <c r="BP62" i="23" a="1"/>
  <c r="BQ62" i="23" a="1"/>
  <c r="O62" i="23"/>
  <c r="AC62" i="23"/>
  <c r="AP62" i="23"/>
  <c r="AQ62" i="23"/>
  <c r="BD62" i="23"/>
  <c r="BE62" i="23"/>
  <c r="BP62" i="23"/>
  <c r="BQ62" i="23"/>
  <c r="D62" i="23"/>
  <c r="N63" i="23" a="1"/>
  <c r="N63" i="23"/>
  <c r="AB63" i="23" a="1"/>
  <c r="AB63" i="23"/>
  <c r="O63" i="23" a="1"/>
  <c r="AC63" i="23" a="1"/>
  <c r="AP63" i="23" a="1"/>
  <c r="AQ63" i="23" a="1"/>
  <c r="BD63" i="23" a="1"/>
  <c r="BE63" i="23" a="1"/>
  <c r="BP63" i="23" a="1"/>
  <c r="BQ63" i="23" a="1"/>
  <c r="O63" i="23"/>
  <c r="AC63" i="23"/>
  <c r="AP63" i="23"/>
  <c r="AQ63" i="23"/>
  <c r="BD63" i="23"/>
  <c r="BE63" i="23"/>
  <c r="BP63" i="23"/>
  <c r="BQ63" i="23"/>
  <c r="D63" i="23"/>
  <c r="N65" i="23" a="1"/>
  <c r="N65" i="23"/>
  <c r="AB65" i="23" a="1"/>
  <c r="AB65" i="23"/>
  <c r="O65" i="23" a="1"/>
  <c r="AC65" i="23" a="1"/>
  <c r="AP65" i="23" a="1"/>
  <c r="AQ65" i="23" a="1"/>
  <c r="BD65" i="23" a="1"/>
  <c r="BE65" i="23" a="1"/>
  <c r="BP65" i="23" a="1"/>
  <c r="BQ65" i="23" a="1"/>
  <c r="O65" i="23"/>
  <c r="AC65" i="23"/>
  <c r="AP65" i="23"/>
  <c r="AQ65" i="23"/>
  <c r="BD65" i="23"/>
  <c r="BE65" i="23"/>
  <c r="BP65" i="23"/>
  <c r="BQ65" i="23"/>
  <c r="D65" i="23"/>
  <c r="N66" i="23" a="1"/>
  <c r="N66" i="23"/>
  <c r="AB66" i="23" a="1"/>
  <c r="AB66" i="23"/>
  <c r="O66" i="23" a="1"/>
  <c r="AC66" i="23" a="1"/>
  <c r="AP66" i="23" a="1"/>
  <c r="AQ66" i="23" a="1"/>
  <c r="BD66" i="23" a="1"/>
  <c r="BE66" i="23" a="1"/>
  <c r="BP66" i="23" a="1"/>
  <c r="BQ66" i="23" a="1"/>
  <c r="O66" i="23"/>
  <c r="AC66" i="23"/>
  <c r="AP66" i="23"/>
  <c r="AQ66" i="23"/>
  <c r="BD66" i="23"/>
  <c r="BE66" i="23"/>
  <c r="BP66" i="23"/>
  <c r="BQ66" i="23"/>
  <c r="D66" i="23"/>
  <c r="N71" i="23" a="1"/>
  <c r="N71" i="23"/>
  <c r="AB71" i="23" a="1"/>
  <c r="AB71" i="23"/>
  <c r="O71" i="23" a="1"/>
  <c r="AC71" i="23" a="1"/>
  <c r="AP71" i="23" a="1"/>
  <c r="AQ71" i="23" a="1"/>
  <c r="BD71" i="23" a="1"/>
  <c r="BE71" i="23" a="1"/>
  <c r="BP71" i="23" a="1"/>
  <c r="BQ71" i="23" a="1"/>
  <c r="O71" i="23"/>
  <c r="AC71" i="23"/>
  <c r="AP71" i="23"/>
  <c r="AQ71" i="23"/>
  <c r="BD71" i="23"/>
  <c r="BE71" i="23"/>
  <c r="BP71" i="23"/>
  <c r="BQ71" i="23"/>
  <c r="D71" i="23"/>
  <c r="N72" i="23" a="1"/>
  <c r="N72" i="23"/>
  <c r="AB72" i="23" a="1"/>
  <c r="AB72" i="23"/>
  <c r="O72" i="23" a="1"/>
  <c r="AC72" i="23" a="1"/>
  <c r="AP72" i="23" a="1"/>
  <c r="AQ72" i="23" a="1"/>
  <c r="BD72" i="23" a="1"/>
  <c r="BE72" i="23" a="1"/>
  <c r="BP72" i="23" a="1"/>
  <c r="BQ72" i="23" a="1"/>
  <c r="O72" i="23"/>
  <c r="AC72" i="23"/>
  <c r="AP72" i="23"/>
  <c r="AQ72" i="23"/>
  <c r="BD72" i="23"/>
  <c r="BE72" i="23"/>
  <c r="BP72" i="23"/>
  <c r="BQ72" i="23"/>
  <c r="D72" i="23"/>
  <c r="N73" i="23" a="1"/>
  <c r="N73" i="23"/>
  <c r="AB73" i="23" a="1"/>
  <c r="AB73" i="23"/>
  <c r="O73" i="23" a="1"/>
  <c r="AC73" i="23" a="1"/>
  <c r="AP73" i="23" a="1"/>
  <c r="AQ73" i="23" a="1"/>
  <c r="BD73" i="23" a="1"/>
  <c r="BE73" i="23" a="1"/>
  <c r="BP73" i="23" a="1"/>
  <c r="BQ73" i="23" a="1"/>
  <c r="O73" i="23"/>
  <c r="AC73" i="23"/>
  <c r="AP73" i="23"/>
  <c r="AQ73" i="23"/>
  <c r="BD73" i="23"/>
  <c r="BE73" i="23"/>
  <c r="BP73" i="23"/>
  <c r="BQ73" i="23"/>
  <c r="D73" i="23"/>
  <c r="N74" i="23" a="1"/>
  <c r="N74" i="23"/>
  <c r="AB74" i="23" a="1"/>
  <c r="AB74" i="23"/>
  <c r="O74" i="23" a="1"/>
  <c r="AC74" i="23" a="1"/>
  <c r="AP74" i="23" a="1"/>
  <c r="AQ74" i="23" a="1"/>
  <c r="BD74" i="23" a="1"/>
  <c r="BE74" i="23" a="1"/>
  <c r="BP74" i="23" a="1"/>
  <c r="BQ74" i="23" a="1"/>
  <c r="O74" i="23"/>
  <c r="AC74" i="23"/>
  <c r="AP74" i="23"/>
  <c r="AQ74" i="23"/>
  <c r="BD74" i="23"/>
  <c r="BE74" i="23"/>
  <c r="BP74" i="23"/>
  <c r="BQ74" i="23"/>
  <c r="D74" i="23"/>
  <c r="N75" i="23" a="1"/>
  <c r="N75" i="23"/>
  <c r="AB75" i="23" a="1"/>
  <c r="AB75" i="23"/>
  <c r="O75" i="23" a="1"/>
  <c r="AC75" i="23" a="1"/>
  <c r="AP75" i="23" a="1"/>
  <c r="AQ75" i="23" a="1"/>
  <c r="BD75" i="23" a="1"/>
  <c r="BE75" i="23" a="1"/>
  <c r="BP75" i="23" a="1"/>
  <c r="BQ75" i="23" a="1"/>
  <c r="O75" i="23"/>
  <c r="AC75" i="23"/>
  <c r="AP75" i="23"/>
  <c r="AQ75" i="23"/>
  <c r="BD75" i="23"/>
  <c r="BE75" i="23"/>
  <c r="BP75" i="23"/>
  <c r="BQ75" i="23"/>
  <c r="D75" i="23"/>
  <c r="N78" i="23" a="1"/>
  <c r="N78" i="23"/>
  <c r="AB78" i="23" a="1"/>
  <c r="AB78" i="23"/>
  <c r="O78" i="23" a="1"/>
  <c r="AC78" i="23" a="1"/>
  <c r="AP78" i="23" a="1"/>
  <c r="AQ78" i="23" a="1"/>
  <c r="BD78" i="23" a="1"/>
  <c r="BE78" i="23" a="1"/>
  <c r="BP78" i="23" a="1"/>
  <c r="BQ78" i="23" a="1"/>
  <c r="O78" i="23"/>
  <c r="AC78" i="23"/>
  <c r="AP78" i="23"/>
  <c r="AQ78" i="23"/>
  <c r="BD78" i="23"/>
  <c r="BE78" i="23"/>
  <c r="BP78" i="23"/>
  <c r="BQ78" i="23"/>
  <c r="D78" i="23"/>
  <c r="E19" i="23"/>
  <c r="E20" i="23"/>
  <c r="E21" i="23"/>
  <c r="E22" i="23"/>
  <c r="E23" i="23"/>
  <c r="E24" i="23"/>
  <c r="E26" i="23"/>
  <c r="E27" i="23"/>
  <c r="E28" i="23"/>
  <c r="E29" i="23"/>
  <c r="E31" i="23"/>
  <c r="E32" i="23"/>
  <c r="E33" i="23"/>
  <c r="E44" i="23"/>
  <c r="E45" i="23"/>
  <c r="E47" i="23"/>
  <c r="E48" i="23"/>
  <c r="E51" i="23"/>
  <c r="E53" i="23"/>
  <c r="E54" i="23"/>
  <c r="E55" i="23"/>
  <c r="E56" i="23"/>
  <c r="E57" i="23"/>
  <c r="E60" i="23"/>
  <c r="E62" i="23"/>
  <c r="E63" i="23"/>
  <c r="E65" i="23"/>
  <c r="E66" i="23"/>
  <c r="E71" i="23"/>
  <c r="E72" i="23"/>
  <c r="E73" i="23"/>
  <c r="E74" i="23"/>
  <c r="E75" i="23"/>
  <c r="E78" i="23"/>
  <c r="D10" i="23"/>
  <c r="C14" i="23"/>
  <c r="E10" i="23"/>
  <c r="D9" i="23"/>
  <c r="E9" i="23"/>
  <c r="D8" i="23"/>
  <c r="E8" i="23"/>
  <c r="D7" i="23"/>
  <c r="E7" i="23"/>
  <c r="D6" i="23"/>
  <c r="E6" i="23"/>
  <c r="D5" i="23"/>
  <c r="E5" i="23"/>
  <c r="D4" i="23"/>
  <c r="F4" i="23"/>
  <c r="D3" i="23"/>
  <c r="E3" i="23"/>
  <c r="A78" i="23"/>
  <c r="A77" i="23"/>
  <c r="A76" i="23"/>
  <c r="A75" i="23"/>
  <c r="A74" i="23"/>
  <c r="A73" i="23"/>
  <c r="A72" i="23"/>
  <c r="A71" i="23"/>
  <c r="A69" i="23"/>
  <c r="A68" i="23"/>
  <c r="A67" i="23"/>
  <c r="A66" i="23"/>
  <c r="A65" i="23"/>
  <c r="A64" i="23"/>
  <c r="A63" i="23"/>
  <c r="A62" i="23"/>
  <c r="A60" i="23"/>
  <c r="A59" i="23"/>
  <c r="A58" i="23"/>
  <c r="A57" i="23"/>
  <c r="A56" i="23"/>
  <c r="A55" i="23"/>
  <c r="A54" i="23"/>
  <c r="A53" i="23"/>
  <c r="A51" i="23"/>
  <c r="A50" i="23"/>
  <c r="A49" i="23"/>
  <c r="A48" i="23"/>
  <c r="A47" i="23"/>
  <c r="A46" i="23"/>
  <c r="A45" i="23"/>
  <c r="A44" i="23"/>
  <c r="A42" i="23"/>
  <c r="A41" i="23"/>
  <c r="A40" i="23"/>
  <c r="A39" i="23"/>
  <c r="A38" i="23"/>
  <c r="A37" i="23"/>
  <c r="A36" i="23"/>
  <c r="A35" i="23"/>
  <c r="A33" i="23"/>
  <c r="A32" i="23"/>
  <c r="A31" i="23"/>
  <c r="A30" i="23"/>
  <c r="A29" i="23"/>
  <c r="A28" i="23"/>
  <c r="A27" i="23"/>
  <c r="A26" i="23"/>
  <c r="A18" i="23"/>
  <c r="A19" i="23"/>
  <c r="A20" i="23"/>
  <c r="A21" i="23"/>
  <c r="A22" i="23"/>
  <c r="A23" i="23"/>
  <c r="A24" i="23"/>
  <c r="A17" i="23"/>
  <c r="BL3" i="14"/>
  <c r="J72" i="18" a="1"/>
  <c r="J72" i="18"/>
  <c r="X72" i="18" a="1"/>
  <c r="X72" i="18"/>
  <c r="K72" i="18" a="1"/>
  <c r="Y72" i="18" a="1"/>
  <c r="AL72" i="18" a="1"/>
  <c r="AM72" i="18" a="1"/>
  <c r="AZ72" i="18" a="1"/>
  <c r="BA72" i="18" a="1"/>
  <c r="BN72" i="18" a="1"/>
  <c r="BO72" i="18" a="1"/>
  <c r="K72" i="18"/>
  <c r="Y72" i="18"/>
  <c r="AL72" i="18"/>
  <c r="AM72" i="18"/>
  <c r="AZ72" i="18"/>
  <c r="BA72" i="18"/>
  <c r="BN72" i="18"/>
  <c r="BO72" i="18"/>
  <c r="D72" i="18"/>
  <c r="Q60" i="19"/>
  <c r="J73" i="18" a="1"/>
  <c r="J73" i="18"/>
  <c r="X73" i="18" a="1"/>
  <c r="X73" i="18"/>
  <c r="K73" i="18" a="1"/>
  <c r="Y73" i="18" a="1"/>
  <c r="AL73" i="18" a="1"/>
  <c r="AM73" i="18" a="1"/>
  <c r="AZ73" i="18" a="1"/>
  <c r="BA73" i="18" a="1"/>
  <c r="BN73" i="18" a="1"/>
  <c r="BO73" i="18" a="1"/>
  <c r="K73" i="18"/>
  <c r="Y73" i="18"/>
  <c r="AL73" i="18"/>
  <c r="AM73" i="18"/>
  <c r="AZ73" i="18"/>
  <c r="BA73" i="18"/>
  <c r="BN73" i="18"/>
  <c r="BO73" i="18"/>
  <c r="D73" i="18"/>
  <c r="Q61" i="19"/>
  <c r="J74" i="18" a="1"/>
  <c r="J74" i="18"/>
  <c r="X74" i="18" a="1"/>
  <c r="X74" i="18"/>
  <c r="K74" i="18" a="1"/>
  <c r="Y74" i="18" a="1"/>
  <c r="AL74" i="18" a="1"/>
  <c r="AM74" i="18" a="1"/>
  <c r="AZ74" i="18" a="1"/>
  <c r="BA74" i="18" a="1"/>
  <c r="BN74" i="18" a="1"/>
  <c r="BO74" i="18" a="1"/>
  <c r="K74" i="18"/>
  <c r="Y74" i="18"/>
  <c r="AL74" i="18"/>
  <c r="AM74" i="18"/>
  <c r="AZ74" i="18"/>
  <c r="BA74" i="18"/>
  <c r="BN74" i="18"/>
  <c r="BO74" i="18"/>
  <c r="D74" i="18"/>
  <c r="Q62" i="19"/>
  <c r="J75" i="18" a="1"/>
  <c r="J75" i="18"/>
  <c r="X75" i="18" a="1"/>
  <c r="X75" i="18"/>
  <c r="K75" i="18" a="1"/>
  <c r="Y75" i="18" a="1"/>
  <c r="AL75" i="18" a="1"/>
  <c r="AM75" i="18" a="1"/>
  <c r="AZ75" i="18" a="1"/>
  <c r="BA75" i="18" a="1"/>
  <c r="BN75" i="18" a="1"/>
  <c r="BO75" i="18" a="1"/>
  <c r="K75" i="18"/>
  <c r="Y75" i="18"/>
  <c r="AL75" i="18"/>
  <c r="AM75" i="18"/>
  <c r="AZ75" i="18"/>
  <c r="BA75" i="18"/>
  <c r="BN75" i="18"/>
  <c r="BO75" i="18"/>
  <c r="D75" i="18"/>
  <c r="Q63" i="19"/>
  <c r="J76" i="18" a="1"/>
  <c r="J76" i="18"/>
  <c r="X76" i="18" a="1"/>
  <c r="X76" i="18"/>
  <c r="K76" i="18" a="1"/>
  <c r="Y76" i="18" a="1"/>
  <c r="AL76" i="18" a="1"/>
  <c r="AM76" i="18" a="1"/>
  <c r="AZ76" i="18" a="1"/>
  <c r="BA76" i="18" a="1"/>
  <c r="BN76" i="18" a="1"/>
  <c r="BO76" i="18" a="1"/>
  <c r="K76" i="18"/>
  <c r="Y76" i="18"/>
  <c r="AL76" i="18"/>
  <c r="AM76" i="18"/>
  <c r="AZ76" i="18"/>
  <c r="BA76" i="18"/>
  <c r="BN76" i="18"/>
  <c r="BO76" i="18"/>
  <c r="D76" i="18"/>
  <c r="Q64" i="19"/>
  <c r="J77" i="18" a="1"/>
  <c r="J77" i="18"/>
  <c r="X77" i="18" a="1"/>
  <c r="X77" i="18"/>
  <c r="K77" i="18" a="1"/>
  <c r="Y77" i="18" a="1"/>
  <c r="AL77" i="18" a="1"/>
  <c r="AM77" i="18" a="1"/>
  <c r="AZ77" i="18" a="1"/>
  <c r="BA77" i="18" a="1"/>
  <c r="BN77" i="18" a="1"/>
  <c r="BO77" i="18" a="1"/>
  <c r="K77" i="18"/>
  <c r="Y77" i="18"/>
  <c r="AL77" i="18"/>
  <c r="AM77" i="18"/>
  <c r="AZ77" i="18"/>
  <c r="BA77" i="18"/>
  <c r="BN77" i="18"/>
  <c r="BO77" i="18"/>
  <c r="D77" i="18"/>
  <c r="Q65" i="19"/>
  <c r="J78" i="18" a="1"/>
  <c r="J78" i="18"/>
  <c r="X78" i="18" a="1"/>
  <c r="X78" i="18"/>
  <c r="K78" i="18" a="1"/>
  <c r="Y78" i="18" a="1"/>
  <c r="AL78" i="18" a="1"/>
  <c r="AM78" i="18" a="1"/>
  <c r="AZ78" i="18" a="1"/>
  <c r="BA78" i="18" a="1"/>
  <c r="BN78" i="18" a="1"/>
  <c r="BO78" i="18" a="1"/>
  <c r="K78" i="18"/>
  <c r="Y78" i="18"/>
  <c r="AL78" i="18"/>
  <c r="AM78" i="18"/>
  <c r="AZ78" i="18"/>
  <c r="BA78" i="18"/>
  <c r="BN78" i="18"/>
  <c r="BO78" i="18"/>
  <c r="D78" i="18"/>
  <c r="Q66" i="19"/>
  <c r="J71" i="18" a="1"/>
  <c r="J71" i="18"/>
  <c r="X71" i="18" a="1"/>
  <c r="X71" i="18"/>
  <c r="K71" i="18" a="1"/>
  <c r="Y71" i="18" a="1"/>
  <c r="AL71" i="18" a="1"/>
  <c r="AM71" i="18" a="1"/>
  <c r="AZ71" i="18" a="1"/>
  <c r="BA71" i="18" a="1"/>
  <c r="BN71" i="18" a="1"/>
  <c r="BO71" i="18" a="1"/>
  <c r="K71" i="18"/>
  <c r="Y71" i="18"/>
  <c r="AL71" i="18"/>
  <c r="AM71" i="18"/>
  <c r="AZ71" i="18"/>
  <c r="BA71" i="18"/>
  <c r="BN71" i="18"/>
  <c r="BO71" i="18"/>
  <c r="D71" i="18"/>
  <c r="Q59" i="19"/>
  <c r="J63" i="18" a="1"/>
  <c r="J63" i="18"/>
  <c r="X63" i="18" a="1"/>
  <c r="X63" i="18"/>
  <c r="K63" i="18" a="1"/>
  <c r="Y63" i="18" a="1"/>
  <c r="AL63" i="18" a="1"/>
  <c r="AM63" i="18" a="1"/>
  <c r="AZ63" i="18" a="1"/>
  <c r="BA63" i="18" a="1"/>
  <c r="BN63" i="18" a="1"/>
  <c r="BO63" i="18" a="1"/>
  <c r="K63" i="18"/>
  <c r="Y63" i="18"/>
  <c r="AL63" i="18"/>
  <c r="AM63" i="18"/>
  <c r="AZ63" i="18"/>
  <c r="BA63" i="18"/>
  <c r="BN63" i="18"/>
  <c r="BO63" i="18"/>
  <c r="D63" i="18"/>
  <c r="M60" i="19"/>
  <c r="J64" i="18" a="1"/>
  <c r="J64" i="18"/>
  <c r="X64" i="18" a="1"/>
  <c r="X64" i="18"/>
  <c r="K64" i="18" a="1"/>
  <c r="Y64" i="18" a="1"/>
  <c r="AL64" i="18" a="1"/>
  <c r="AM64" i="18" a="1"/>
  <c r="AZ64" i="18" a="1"/>
  <c r="BA64" i="18" a="1"/>
  <c r="BN64" i="18" a="1"/>
  <c r="BO64" i="18" a="1"/>
  <c r="K64" i="18"/>
  <c r="Y64" i="18"/>
  <c r="AL64" i="18"/>
  <c r="AM64" i="18"/>
  <c r="AZ64" i="18"/>
  <c r="BA64" i="18"/>
  <c r="BN64" i="18"/>
  <c r="BO64" i="18"/>
  <c r="D64" i="18"/>
  <c r="M61" i="19"/>
  <c r="J65" i="18" a="1"/>
  <c r="J65" i="18"/>
  <c r="X65" i="18" a="1"/>
  <c r="X65" i="18"/>
  <c r="K65" i="18" a="1"/>
  <c r="Y65" i="18" a="1"/>
  <c r="AL65" i="18" a="1"/>
  <c r="AM65" i="18" a="1"/>
  <c r="AZ65" i="18" a="1"/>
  <c r="BA65" i="18" a="1"/>
  <c r="BN65" i="18" a="1"/>
  <c r="BO65" i="18" a="1"/>
  <c r="K65" i="18"/>
  <c r="Y65" i="18"/>
  <c r="AL65" i="18"/>
  <c r="AM65" i="18"/>
  <c r="AZ65" i="18"/>
  <c r="BA65" i="18"/>
  <c r="BN65" i="18"/>
  <c r="BO65" i="18"/>
  <c r="D65" i="18"/>
  <c r="M62" i="19"/>
  <c r="J66" i="18" a="1"/>
  <c r="J66" i="18"/>
  <c r="X66" i="18" a="1"/>
  <c r="X66" i="18"/>
  <c r="K66" i="18" a="1"/>
  <c r="Y66" i="18" a="1"/>
  <c r="AL66" i="18" a="1"/>
  <c r="AM66" i="18" a="1"/>
  <c r="AZ66" i="18" a="1"/>
  <c r="BA66" i="18" a="1"/>
  <c r="BN66" i="18" a="1"/>
  <c r="BO66" i="18" a="1"/>
  <c r="K66" i="18"/>
  <c r="Y66" i="18"/>
  <c r="AL66" i="18"/>
  <c r="AM66" i="18"/>
  <c r="AZ66" i="18"/>
  <c r="BA66" i="18"/>
  <c r="BN66" i="18"/>
  <c r="BO66" i="18"/>
  <c r="D66" i="18"/>
  <c r="M63" i="19"/>
  <c r="J68" i="18" a="1"/>
  <c r="J68" i="18"/>
  <c r="X68" i="18" a="1"/>
  <c r="X68" i="18"/>
  <c r="K68" i="18" a="1"/>
  <c r="Y68" i="18" a="1"/>
  <c r="AL68" i="18" a="1"/>
  <c r="AM68" i="18" a="1"/>
  <c r="AZ68" i="18" a="1"/>
  <c r="BA68" i="18" a="1"/>
  <c r="BN68" i="18" a="1"/>
  <c r="BO68" i="18" a="1"/>
  <c r="K68" i="18"/>
  <c r="Y68" i="18"/>
  <c r="AL68" i="18"/>
  <c r="AM68" i="18"/>
  <c r="AZ68" i="18"/>
  <c r="BA68" i="18"/>
  <c r="BN68" i="18"/>
  <c r="BO68" i="18"/>
  <c r="D68" i="18"/>
  <c r="M65" i="19"/>
  <c r="J69" i="18" a="1"/>
  <c r="J69" i="18"/>
  <c r="X69" i="18" a="1"/>
  <c r="X69" i="18"/>
  <c r="K69" i="18" a="1"/>
  <c r="Y69" i="18" a="1"/>
  <c r="AL69" i="18" a="1"/>
  <c r="AM69" i="18" a="1"/>
  <c r="AZ69" i="18" a="1"/>
  <c r="BA69" i="18" a="1"/>
  <c r="BN69" i="18" a="1"/>
  <c r="BO69" i="18" a="1"/>
  <c r="K69" i="18"/>
  <c r="Y69" i="18"/>
  <c r="AL69" i="18"/>
  <c r="AM69" i="18"/>
  <c r="AZ69" i="18"/>
  <c r="BA69" i="18"/>
  <c r="BN69" i="18"/>
  <c r="BO69" i="18"/>
  <c r="D69" i="18"/>
  <c r="M66" i="19"/>
  <c r="J62" i="18" a="1"/>
  <c r="J62" i="18"/>
  <c r="X62" i="18" a="1"/>
  <c r="X62" i="18"/>
  <c r="K62" i="18" a="1"/>
  <c r="Y62" i="18" a="1"/>
  <c r="AL62" i="18" a="1"/>
  <c r="AM62" i="18" a="1"/>
  <c r="AZ62" i="18" a="1"/>
  <c r="BA62" i="18" a="1"/>
  <c r="BN62" i="18" a="1"/>
  <c r="BO62" i="18" a="1"/>
  <c r="K62" i="18"/>
  <c r="Y62" i="18"/>
  <c r="AL62" i="18"/>
  <c r="AM62" i="18"/>
  <c r="AZ62" i="18"/>
  <c r="BA62" i="18"/>
  <c r="BN62" i="18"/>
  <c r="BO62" i="18"/>
  <c r="D62" i="18"/>
  <c r="M59" i="19"/>
  <c r="J54" i="18" a="1"/>
  <c r="J54" i="18"/>
  <c r="X54" i="18" a="1"/>
  <c r="X54" i="18"/>
  <c r="K54" i="18" a="1"/>
  <c r="Y54" i="18" a="1"/>
  <c r="AL54" i="18" a="1"/>
  <c r="AM54" i="18" a="1"/>
  <c r="AZ54" i="18" a="1"/>
  <c r="BA54" i="18" a="1"/>
  <c r="BN54" i="18" a="1"/>
  <c r="BO54" i="18" a="1"/>
  <c r="K54" i="18"/>
  <c r="Y54" i="18"/>
  <c r="AL54" i="18"/>
  <c r="AM54" i="18"/>
  <c r="AZ54" i="18"/>
  <c r="BA54" i="18"/>
  <c r="BN54" i="18"/>
  <c r="BO54" i="18"/>
  <c r="D54" i="18"/>
  <c r="K60" i="19"/>
  <c r="J55" i="18" a="1"/>
  <c r="J55" i="18"/>
  <c r="X55" i="18" a="1"/>
  <c r="X55" i="18"/>
  <c r="K55" i="18" a="1"/>
  <c r="Y55" i="18" a="1"/>
  <c r="AL55" i="18" a="1"/>
  <c r="AM55" i="18" a="1"/>
  <c r="AZ55" i="18" a="1"/>
  <c r="BA55" i="18" a="1"/>
  <c r="BN55" i="18" a="1"/>
  <c r="BO55" i="18" a="1"/>
  <c r="K55" i="18"/>
  <c r="Y55" i="18"/>
  <c r="AL55" i="18"/>
  <c r="AM55" i="18"/>
  <c r="AZ55" i="18"/>
  <c r="BA55" i="18"/>
  <c r="BN55" i="18"/>
  <c r="BO55" i="18"/>
  <c r="D55" i="18"/>
  <c r="K61" i="19"/>
  <c r="J56" i="18" a="1"/>
  <c r="J56" i="18"/>
  <c r="X56" i="18" a="1"/>
  <c r="X56" i="18"/>
  <c r="K56" i="18" a="1"/>
  <c r="Y56" i="18" a="1"/>
  <c r="AL56" i="18" a="1"/>
  <c r="AM56" i="18" a="1"/>
  <c r="AZ56" i="18" a="1"/>
  <c r="BA56" i="18" a="1"/>
  <c r="BN56" i="18" a="1"/>
  <c r="BO56" i="18" a="1"/>
  <c r="K56" i="18"/>
  <c r="Y56" i="18"/>
  <c r="AL56" i="18"/>
  <c r="AM56" i="18"/>
  <c r="AZ56" i="18"/>
  <c r="BA56" i="18"/>
  <c r="BN56" i="18"/>
  <c r="BO56" i="18"/>
  <c r="D56" i="18"/>
  <c r="K62" i="19"/>
  <c r="J57" i="18" a="1"/>
  <c r="J57" i="18"/>
  <c r="X57" i="18" a="1"/>
  <c r="X57" i="18"/>
  <c r="K57" i="18" a="1"/>
  <c r="Y57" i="18" a="1"/>
  <c r="AL57" i="18" a="1"/>
  <c r="AM57" i="18" a="1"/>
  <c r="AZ57" i="18" a="1"/>
  <c r="BA57" i="18" a="1"/>
  <c r="BN57" i="18" a="1"/>
  <c r="BO57" i="18" a="1"/>
  <c r="K57" i="18"/>
  <c r="Y57" i="18"/>
  <c r="AL57" i="18"/>
  <c r="AM57" i="18"/>
  <c r="AZ57" i="18"/>
  <c r="BA57" i="18"/>
  <c r="BN57" i="18"/>
  <c r="BO57" i="18"/>
  <c r="D57" i="18"/>
  <c r="K63" i="19"/>
  <c r="J59" i="18" a="1"/>
  <c r="J59" i="18"/>
  <c r="X59" i="18" a="1"/>
  <c r="X59" i="18"/>
  <c r="K59" i="18" a="1"/>
  <c r="Y59" i="18" a="1"/>
  <c r="AL59" i="18" a="1"/>
  <c r="AM59" i="18" a="1"/>
  <c r="AZ59" i="18" a="1"/>
  <c r="BA59" i="18" a="1"/>
  <c r="BN59" i="18" a="1"/>
  <c r="BO59" i="18" a="1"/>
  <c r="K59" i="18"/>
  <c r="Y59" i="18"/>
  <c r="AL59" i="18"/>
  <c r="AM59" i="18"/>
  <c r="AZ59" i="18"/>
  <c r="BA59" i="18"/>
  <c r="BN59" i="18"/>
  <c r="BO59" i="18"/>
  <c r="D59" i="18"/>
  <c r="K65" i="19"/>
  <c r="J60" i="18" a="1"/>
  <c r="J60" i="18"/>
  <c r="X60" i="18" a="1"/>
  <c r="X60" i="18"/>
  <c r="K60" i="18" a="1"/>
  <c r="Y60" i="18" a="1"/>
  <c r="AL60" i="18" a="1"/>
  <c r="AM60" i="18" a="1"/>
  <c r="AZ60" i="18" a="1"/>
  <c r="BA60" i="18" a="1"/>
  <c r="BN60" i="18" a="1"/>
  <c r="BO60" i="18" a="1"/>
  <c r="K60" i="18"/>
  <c r="Y60" i="18"/>
  <c r="AL60" i="18"/>
  <c r="AM60" i="18"/>
  <c r="AZ60" i="18"/>
  <c r="BA60" i="18"/>
  <c r="BN60" i="18"/>
  <c r="BO60" i="18"/>
  <c r="D60" i="18"/>
  <c r="K66" i="19"/>
  <c r="J53" i="18" a="1"/>
  <c r="J53" i="18"/>
  <c r="X53" i="18" a="1"/>
  <c r="X53" i="18"/>
  <c r="K53" i="18" a="1"/>
  <c r="Y53" i="18" a="1"/>
  <c r="AL53" i="18" a="1"/>
  <c r="AM53" i="18" a="1"/>
  <c r="AZ53" i="18" a="1"/>
  <c r="BA53" i="18" a="1"/>
  <c r="BN53" i="18" a="1"/>
  <c r="BO53" i="18" a="1"/>
  <c r="K53" i="18"/>
  <c r="Y53" i="18"/>
  <c r="AL53" i="18"/>
  <c r="AM53" i="18"/>
  <c r="AZ53" i="18"/>
  <c r="BA53" i="18"/>
  <c r="BN53" i="18"/>
  <c r="BO53" i="18"/>
  <c r="D53" i="18"/>
  <c r="K59" i="19"/>
  <c r="J45" i="18" a="1"/>
  <c r="J45" i="18"/>
  <c r="X45" i="18" a="1"/>
  <c r="X45" i="18"/>
  <c r="K45" i="18" a="1"/>
  <c r="Y45" i="18" a="1"/>
  <c r="AL45" i="18" a="1"/>
  <c r="AM45" i="18" a="1"/>
  <c r="AZ45" i="18" a="1"/>
  <c r="BA45" i="18" a="1"/>
  <c r="BN45" i="18" a="1"/>
  <c r="BO45" i="18" a="1"/>
  <c r="K45" i="18"/>
  <c r="Y45" i="18"/>
  <c r="AL45" i="18"/>
  <c r="AM45" i="18"/>
  <c r="AZ45" i="18"/>
  <c r="BA45" i="18"/>
  <c r="BN45" i="18"/>
  <c r="BO45" i="18"/>
  <c r="D45" i="18"/>
  <c r="I60" i="19"/>
  <c r="J46" i="18" a="1"/>
  <c r="J46" i="18"/>
  <c r="X46" i="18" a="1"/>
  <c r="X46" i="18"/>
  <c r="K46" i="18" a="1"/>
  <c r="Y46" i="18" a="1"/>
  <c r="AL46" i="18" a="1"/>
  <c r="AM46" i="18" a="1"/>
  <c r="AZ46" i="18" a="1"/>
  <c r="BA46" i="18" a="1"/>
  <c r="BN46" i="18" a="1"/>
  <c r="BO46" i="18" a="1"/>
  <c r="K46" i="18"/>
  <c r="Y46" i="18"/>
  <c r="AL46" i="18"/>
  <c r="AM46" i="18"/>
  <c r="AZ46" i="18"/>
  <c r="BA46" i="18"/>
  <c r="BN46" i="18"/>
  <c r="BO46" i="18"/>
  <c r="D46" i="18"/>
  <c r="I61" i="19"/>
  <c r="J47" i="18" a="1"/>
  <c r="J47" i="18"/>
  <c r="X47" i="18" a="1"/>
  <c r="X47" i="18"/>
  <c r="K47" i="18" a="1"/>
  <c r="Y47" i="18" a="1"/>
  <c r="AL47" i="18" a="1"/>
  <c r="AM47" i="18" a="1"/>
  <c r="AZ47" i="18" a="1"/>
  <c r="BA47" i="18" a="1"/>
  <c r="BN47" i="18" a="1"/>
  <c r="BO47" i="18" a="1"/>
  <c r="K47" i="18"/>
  <c r="Y47" i="18"/>
  <c r="AL47" i="18"/>
  <c r="AM47" i="18"/>
  <c r="AZ47" i="18"/>
  <c r="BA47" i="18"/>
  <c r="BN47" i="18"/>
  <c r="BO47" i="18"/>
  <c r="D47" i="18"/>
  <c r="I62" i="19"/>
  <c r="J48" i="18" a="1"/>
  <c r="J48" i="18"/>
  <c r="X48" i="18" a="1"/>
  <c r="X48" i="18"/>
  <c r="K48" i="18" a="1"/>
  <c r="Y48" i="18" a="1"/>
  <c r="AL48" i="18" a="1"/>
  <c r="AM48" i="18" a="1"/>
  <c r="AZ48" i="18" a="1"/>
  <c r="BA48" i="18" a="1"/>
  <c r="BN48" i="18" a="1"/>
  <c r="BO48" i="18" a="1"/>
  <c r="K48" i="18"/>
  <c r="Y48" i="18"/>
  <c r="AL48" i="18"/>
  <c r="AM48" i="18"/>
  <c r="AZ48" i="18"/>
  <c r="BA48" i="18"/>
  <c r="BN48" i="18"/>
  <c r="BO48" i="18"/>
  <c r="D48" i="18"/>
  <c r="I63" i="19"/>
  <c r="J49" i="18" a="1"/>
  <c r="J49" i="18"/>
  <c r="X49" i="18" a="1"/>
  <c r="X49" i="18"/>
  <c r="K49" i="18" a="1"/>
  <c r="Y49" i="18" a="1"/>
  <c r="AL49" i="18" a="1"/>
  <c r="AM49" i="18" a="1"/>
  <c r="AZ49" i="18" a="1"/>
  <c r="BA49" i="18" a="1"/>
  <c r="BN49" i="18" a="1"/>
  <c r="BO49" i="18" a="1"/>
  <c r="K49" i="18"/>
  <c r="Y49" i="18"/>
  <c r="AL49" i="18"/>
  <c r="AM49" i="18"/>
  <c r="AZ49" i="18"/>
  <c r="BA49" i="18"/>
  <c r="BN49" i="18"/>
  <c r="BO49" i="18"/>
  <c r="D49" i="18"/>
  <c r="I64" i="19"/>
  <c r="J50" i="18" a="1"/>
  <c r="J50" i="18"/>
  <c r="X50" i="18" a="1"/>
  <c r="X50" i="18"/>
  <c r="K50" i="18" a="1"/>
  <c r="Y50" i="18" a="1"/>
  <c r="AL50" i="18" a="1"/>
  <c r="AM50" i="18" a="1"/>
  <c r="AZ50" i="18" a="1"/>
  <c r="BA50" i="18" a="1"/>
  <c r="BN50" i="18" a="1"/>
  <c r="BO50" i="18" a="1"/>
  <c r="K50" i="18"/>
  <c r="Y50" i="18"/>
  <c r="AL50" i="18"/>
  <c r="AM50" i="18"/>
  <c r="AZ50" i="18"/>
  <c r="BA50" i="18"/>
  <c r="BN50" i="18"/>
  <c r="BO50" i="18"/>
  <c r="D50" i="18"/>
  <c r="I65" i="19"/>
  <c r="J51" i="18" a="1"/>
  <c r="J51" i="18"/>
  <c r="X51" i="18" a="1"/>
  <c r="X51" i="18"/>
  <c r="K51" i="18" a="1"/>
  <c r="Y51" i="18" a="1"/>
  <c r="AL51" i="18" a="1"/>
  <c r="AM51" i="18" a="1"/>
  <c r="AZ51" i="18" a="1"/>
  <c r="BA51" i="18" a="1"/>
  <c r="BN51" i="18" a="1"/>
  <c r="BO51" i="18" a="1"/>
  <c r="K51" i="18"/>
  <c r="Y51" i="18"/>
  <c r="AL51" i="18"/>
  <c r="AM51" i="18"/>
  <c r="AZ51" i="18"/>
  <c r="BA51" i="18"/>
  <c r="BN51" i="18"/>
  <c r="BO51" i="18"/>
  <c r="D51" i="18"/>
  <c r="I66" i="19"/>
  <c r="J44" i="18" a="1"/>
  <c r="J44" i="18"/>
  <c r="X44" i="18" a="1"/>
  <c r="X44" i="18"/>
  <c r="K44" i="18" a="1"/>
  <c r="Y44" i="18" a="1"/>
  <c r="AL44" i="18" a="1"/>
  <c r="AM44" i="18" a="1"/>
  <c r="AZ44" i="18" a="1"/>
  <c r="BA44" i="18" a="1"/>
  <c r="BN44" i="18" a="1"/>
  <c r="BO44" i="18" a="1"/>
  <c r="K44" i="18"/>
  <c r="Y44" i="18"/>
  <c r="AL44" i="18"/>
  <c r="AM44" i="18"/>
  <c r="AZ44" i="18"/>
  <c r="BA44" i="18"/>
  <c r="BN44" i="18"/>
  <c r="BO44" i="18"/>
  <c r="D44" i="18"/>
  <c r="I59" i="19"/>
  <c r="P55" i="21" a="1"/>
  <c r="P55" i="21"/>
  <c r="R2" i="9"/>
  <c r="S2" i="9"/>
  <c r="P17" i="21" a="1"/>
  <c r="P17" i="21"/>
  <c r="AD17" i="21" a="1"/>
  <c r="AD17" i="21"/>
  <c r="Q17" i="21" a="1"/>
  <c r="AE17" i="21" a="1"/>
  <c r="AR17" i="21" a="1"/>
  <c r="AS17" i="21" a="1"/>
  <c r="BH17" i="21" a="1"/>
  <c r="BI17" i="21" a="1"/>
  <c r="Q17" i="21"/>
  <c r="AE17" i="21"/>
  <c r="AR17" i="21"/>
  <c r="AS17" i="21"/>
  <c r="BH17" i="21"/>
  <c r="BI17" i="21"/>
  <c r="D17" i="21"/>
  <c r="P18" i="21" a="1"/>
  <c r="P18" i="21"/>
  <c r="AD18" i="21" a="1"/>
  <c r="AD18" i="21"/>
  <c r="Q18" i="21" a="1"/>
  <c r="AE18" i="21" a="1"/>
  <c r="AR18" i="21" a="1"/>
  <c r="AS18" i="21" a="1"/>
  <c r="BH18" i="21" a="1"/>
  <c r="BI18" i="21" a="1"/>
  <c r="Q18" i="21"/>
  <c r="AE18" i="21"/>
  <c r="AR18" i="21"/>
  <c r="AS18" i="21"/>
  <c r="BH18" i="21"/>
  <c r="BI18" i="21"/>
  <c r="D18" i="21"/>
  <c r="P19" i="21" a="1"/>
  <c r="P19" i="21"/>
  <c r="AD19" i="21" a="1"/>
  <c r="AD19" i="21"/>
  <c r="Q19" i="21" a="1"/>
  <c r="AE19" i="21" a="1"/>
  <c r="AR19" i="21" a="1"/>
  <c r="AS19" i="21" a="1"/>
  <c r="BH19" i="21" a="1"/>
  <c r="BI19" i="21" a="1"/>
  <c r="Q19" i="21"/>
  <c r="AE19" i="21"/>
  <c r="AR19" i="21"/>
  <c r="AS19" i="21"/>
  <c r="BH19" i="21"/>
  <c r="BI19" i="21"/>
  <c r="D19" i="21"/>
  <c r="P20" i="21" a="1"/>
  <c r="P20" i="21"/>
  <c r="AD20" i="21" a="1"/>
  <c r="AD20" i="21"/>
  <c r="Q20" i="21" a="1"/>
  <c r="AE20" i="21" a="1"/>
  <c r="AR20" i="21" a="1"/>
  <c r="AS20" i="21" a="1"/>
  <c r="BH20" i="21" a="1"/>
  <c r="BI20" i="21" a="1"/>
  <c r="Q20" i="21"/>
  <c r="AE20" i="21"/>
  <c r="AR20" i="21"/>
  <c r="AS20" i="21"/>
  <c r="BH20" i="21"/>
  <c r="BI20" i="21"/>
  <c r="D20" i="21"/>
  <c r="P21" i="21" a="1"/>
  <c r="P21" i="21"/>
  <c r="AD21" i="21" a="1"/>
  <c r="AD21" i="21"/>
  <c r="Q21" i="21" a="1"/>
  <c r="AE21" i="21" a="1"/>
  <c r="AR21" i="21" a="1"/>
  <c r="AS21" i="21" a="1"/>
  <c r="BH21" i="21" a="1"/>
  <c r="BI21" i="21" a="1"/>
  <c r="Q21" i="21"/>
  <c r="AE21" i="21"/>
  <c r="AR21" i="21"/>
  <c r="AS21" i="21"/>
  <c r="BH21" i="21"/>
  <c r="BI21" i="21"/>
  <c r="D21" i="21"/>
  <c r="P22" i="21" a="1"/>
  <c r="P22" i="21"/>
  <c r="AD22" i="21" a="1"/>
  <c r="AD22" i="21"/>
  <c r="Q22" i="21" a="1"/>
  <c r="AE22" i="21" a="1"/>
  <c r="AR22" i="21" a="1"/>
  <c r="AS22" i="21" a="1"/>
  <c r="BH22" i="21" a="1"/>
  <c r="BI22" i="21" a="1"/>
  <c r="Q22" i="21"/>
  <c r="AE22" i="21"/>
  <c r="AR22" i="21"/>
  <c r="AS22" i="21"/>
  <c r="BH22" i="21"/>
  <c r="BI22" i="21"/>
  <c r="D22" i="21"/>
  <c r="P23" i="21" a="1"/>
  <c r="P23" i="21"/>
  <c r="AD23" i="21" a="1"/>
  <c r="AD23" i="21"/>
  <c r="Q23" i="21" a="1"/>
  <c r="AE23" i="21" a="1"/>
  <c r="AR23" i="21" a="1"/>
  <c r="AS23" i="21" a="1"/>
  <c r="BH23" i="21" a="1"/>
  <c r="BI23" i="21" a="1"/>
  <c r="Q23" i="21"/>
  <c r="AE23" i="21"/>
  <c r="AR23" i="21"/>
  <c r="AS23" i="21"/>
  <c r="BH23" i="21"/>
  <c r="BI23" i="21"/>
  <c r="D23" i="21"/>
  <c r="P24" i="21" a="1"/>
  <c r="P24" i="21"/>
  <c r="AD24" i="21" a="1"/>
  <c r="AD24" i="21"/>
  <c r="Q24" i="21" a="1"/>
  <c r="AE24" i="21" a="1"/>
  <c r="AR24" i="21" a="1"/>
  <c r="AS24" i="21" a="1"/>
  <c r="BH24" i="21" a="1"/>
  <c r="BI24" i="21" a="1"/>
  <c r="Q24" i="21"/>
  <c r="AE24" i="21"/>
  <c r="AR24" i="21"/>
  <c r="AS24" i="21"/>
  <c r="BH24" i="21"/>
  <c r="BI24" i="21"/>
  <c r="D24" i="21"/>
  <c r="P26" i="21" a="1"/>
  <c r="P26" i="21"/>
  <c r="AD26" i="21" a="1"/>
  <c r="AD26" i="21"/>
  <c r="Q26" i="21" a="1"/>
  <c r="AE26" i="21" a="1"/>
  <c r="AR26" i="21" a="1"/>
  <c r="AS26" i="21" a="1"/>
  <c r="BH26" i="21" a="1"/>
  <c r="BI26" i="21" a="1"/>
  <c r="Q26" i="21"/>
  <c r="AE26" i="21"/>
  <c r="AR26" i="21"/>
  <c r="AS26" i="21"/>
  <c r="BH26" i="21"/>
  <c r="BI26" i="21"/>
  <c r="D26" i="21"/>
  <c r="P27" i="21" a="1"/>
  <c r="P27" i="21"/>
  <c r="AD27" i="21" a="1"/>
  <c r="AD27" i="21"/>
  <c r="Q27" i="21" a="1"/>
  <c r="AE27" i="21" a="1"/>
  <c r="AR27" i="21" a="1"/>
  <c r="AS27" i="21" a="1"/>
  <c r="BH27" i="21" a="1"/>
  <c r="BI27" i="21" a="1"/>
  <c r="Q27" i="21"/>
  <c r="AE27" i="21"/>
  <c r="AR27" i="21"/>
  <c r="AS27" i="21"/>
  <c r="BH27" i="21"/>
  <c r="BI27" i="21"/>
  <c r="D27" i="21"/>
  <c r="P28" i="21" a="1"/>
  <c r="P28" i="21"/>
  <c r="AD28" i="21" a="1"/>
  <c r="AD28" i="21"/>
  <c r="Q28" i="21" a="1"/>
  <c r="AE28" i="21" a="1"/>
  <c r="AR28" i="21" a="1"/>
  <c r="AS28" i="21" a="1"/>
  <c r="BH28" i="21" a="1"/>
  <c r="BI28" i="21" a="1"/>
  <c r="Q28" i="21"/>
  <c r="AE28" i="21"/>
  <c r="AR28" i="21"/>
  <c r="AS28" i="21"/>
  <c r="BH28" i="21"/>
  <c r="BI28" i="21"/>
  <c r="D28" i="21"/>
  <c r="P29" i="21" a="1"/>
  <c r="P29" i="21"/>
  <c r="AD29" i="21" a="1"/>
  <c r="AD29" i="21"/>
  <c r="Q29" i="21" a="1"/>
  <c r="AE29" i="21" a="1"/>
  <c r="AR29" i="21" a="1"/>
  <c r="AS29" i="21" a="1"/>
  <c r="BH29" i="21" a="1"/>
  <c r="BI29" i="21" a="1"/>
  <c r="Q29" i="21"/>
  <c r="AE29" i="21"/>
  <c r="AR29" i="21"/>
  <c r="AS29" i="21"/>
  <c r="BH29" i="21"/>
  <c r="BI29" i="21"/>
  <c r="D29" i="21"/>
  <c r="P30" i="21" a="1"/>
  <c r="P30" i="21"/>
  <c r="AD30" i="21" a="1"/>
  <c r="AD30" i="21"/>
  <c r="Q30" i="21" a="1"/>
  <c r="AE30" i="21" a="1"/>
  <c r="AR30" i="21" a="1"/>
  <c r="AS30" i="21" a="1"/>
  <c r="BH30" i="21" a="1"/>
  <c r="BI30" i="21" a="1"/>
  <c r="Q30" i="21"/>
  <c r="AE30" i="21"/>
  <c r="AR30" i="21"/>
  <c r="AS30" i="21"/>
  <c r="BH30" i="21"/>
  <c r="BI30" i="21"/>
  <c r="D30" i="21"/>
  <c r="P31" i="21" a="1"/>
  <c r="P31" i="21"/>
  <c r="AD31" i="21" a="1"/>
  <c r="AD31" i="21"/>
  <c r="Q31" i="21" a="1"/>
  <c r="AE31" i="21" a="1"/>
  <c r="AR31" i="21" a="1"/>
  <c r="AS31" i="21" a="1"/>
  <c r="BH31" i="21" a="1"/>
  <c r="BI31" i="21" a="1"/>
  <c r="Q31" i="21"/>
  <c r="AE31" i="21"/>
  <c r="AR31" i="21"/>
  <c r="AS31" i="21"/>
  <c r="BH31" i="21"/>
  <c r="BI31" i="21"/>
  <c r="D31" i="21"/>
  <c r="P32" i="21" a="1"/>
  <c r="P32" i="21"/>
  <c r="AD32" i="21" a="1"/>
  <c r="AD32" i="21"/>
  <c r="Q32" i="21" a="1"/>
  <c r="AE32" i="21" a="1"/>
  <c r="AR32" i="21" a="1"/>
  <c r="AS32" i="21" a="1"/>
  <c r="BH32" i="21" a="1"/>
  <c r="BI32" i="21" a="1"/>
  <c r="Q32" i="21"/>
  <c r="AE32" i="21"/>
  <c r="AR32" i="21"/>
  <c r="AS32" i="21"/>
  <c r="BH32" i="21"/>
  <c r="BI32" i="21"/>
  <c r="D32" i="21"/>
  <c r="P33" i="21" a="1"/>
  <c r="P33" i="21"/>
  <c r="AD33" i="21" a="1"/>
  <c r="AD33" i="21"/>
  <c r="Q33" i="21" a="1"/>
  <c r="AE33" i="21" a="1"/>
  <c r="AR33" i="21" a="1"/>
  <c r="AS33" i="21" a="1"/>
  <c r="BH33" i="21" a="1"/>
  <c r="BI33" i="21" a="1"/>
  <c r="Q33" i="21"/>
  <c r="AE33" i="21"/>
  <c r="AR33" i="21"/>
  <c r="AS33" i="21"/>
  <c r="BH33" i="21"/>
  <c r="BI33" i="21"/>
  <c r="D33" i="21"/>
  <c r="P35" i="21" a="1"/>
  <c r="P35" i="21"/>
  <c r="AD35" i="21" a="1"/>
  <c r="AD35" i="21"/>
  <c r="Q35" i="21" a="1"/>
  <c r="AE35" i="21" a="1"/>
  <c r="AR35" i="21" a="1"/>
  <c r="AS35" i="21" a="1"/>
  <c r="BH35" i="21" a="1"/>
  <c r="BI35" i="21" a="1"/>
  <c r="Q35" i="21"/>
  <c r="AE35" i="21"/>
  <c r="AR35" i="21"/>
  <c r="AS35" i="21"/>
  <c r="BH35" i="21"/>
  <c r="BI35" i="21"/>
  <c r="D35" i="21"/>
  <c r="P36" i="21" a="1"/>
  <c r="P36" i="21"/>
  <c r="AD36" i="21" a="1"/>
  <c r="AD36" i="21"/>
  <c r="Q36" i="21" a="1"/>
  <c r="AE36" i="21" a="1"/>
  <c r="AR36" i="21" a="1"/>
  <c r="AS36" i="21" a="1"/>
  <c r="BH36" i="21" a="1"/>
  <c r="BI36" i="21" a="1"/>
  <c r="Q36" i="21"/>
  <c r="AE36" i="21"/>
  <c r="AR36" i="21"/>
  <c r="AS36" i="21"/>
  <c r="BH36" i="21"/>
  <c r="BI36" i="21"/>
  <c r="D36" i="21"/>
  <c r="P37" i="21" a="1"/>
  <c r="P37" i="21"/>
  <c r="AD37" i="21" a="1"/>
  <c r="AD37" i="21"/>
  <c r="Q37" i="21" a="1"/>
  <c r="AE37" i="21" a="1"/>
  <c r="AR37" i="21" a="1"/>
  <c r="AS37" i="21" a="1"/>
  <c r="BH37" i="21" a="1"/>
  <c r="BI37" i="21" a="1"/>
  <c r="Q37" i="21"/>
  <c r="AE37" i="21"/>
  <c r="AR37" i="21"/>
  <c r="AS37" i="21"/>
  <c r="BH37" i="21"/>
  <c r="BI37" i="21"/>
  <c r="D37" i="21"/>
  <c r="P38" i="21" a="1"/>
  <c r="P38" i="21"/>
  <c r="AD38" i="21" a="1"/>
  <c r="AD38" i="21"/>
  <c r="Q38" i="21" a="1"/>
  <c r="AE38" i="21" a="1"/>
  <c r="AR38" i="21" a="1"/>
  <c r="AS38" i="21" a="1"/>
  <c r="BH38" i="21" a="1"/>
  <c r="BI38" i="21" a="1"/>
  <c r="Q38" i="21"/>
  <c r="AE38" i="21"/>
  <c r="AR38" i="21"/>
  <c r="AS38" i="21"/>
  <c r="BH38" i="21"/>
  <c r="BI38" i="21"/>
  <c r="D38" i="21"/>
  <c r="P39" i="21" a="1"/>
  <c r="P39" i="21"/>
  <c r="AD39" i="21" a="1"/>
  <c r="AD39" i="21"/>
  <c r="Q39" i="21" a="1"/>
  <c r="AE39" i="21" a="1"/>
  <c r="AR39" i="21" a="1"/>
  <c r="AS39" i="21" a="1"/>
  <c r="BH39" i="21" a="1"/>
  <c r="BI39" i="21" a="1"/>
  <c r="Q39" i="21"/>
  <c r="AE39" i="21"/>
  <c r="AR39" i="21"/>
  <c r="AS39" i="21"/>
  <c r="BH39" i="21"/>
  <c r="BI39" i="21"/>
  <c r="D39" i="21"/>
  <c r="P40" i="21" a="1"/>
  <c r="P40" i="21"/>
  <c r="AD40" i="21" a="1"/>
  <c r="AD40" i="21"/>
  <c r="Q40" i="21" a="1"/>
  <c r="AE40" i="21" a="1"/>
  <c r="AR40" i="21" a="1"/>
  <c r="AS40" i="21" a="1"/>
  <c r="BH40" i="21" a="1"/>
  <c r="BI40" i="21" a="1"/>
  <c r="Q40" i="21"/>
  <c r="AE40" i="21"/>
  <c r="AR40" i="21"/>
  <c r="AS40" i="21"/>
  <c r="BH40" i="21"/>
  <c r="BI40" i="21"/>
  <c r="D40" i="21"/>
  <c r="P41" i="21" a="1"/>
  <c r="P41" i="21"/>
  <c r="AD41" i="21" a="1"/>
  <c r="AD41" i="21"/>
  <c r="Q41" i="21" a="1"/>
  <c r="AE41" i="21" a="1"/>
  <c r="AR41" i="21" a="1"/>
  <c r="AS41" i="21" a="1"/>
  <c r="BH41" i="21" a="1"/>
  <c r="BI41" i="21" a="1"/>
  <c r="Q41" i="21"/>
  <c r="AE41" i="21"/>
  <c r="AR41" i="21"/>
  <c r="AS41" i="21"/>
  <c r="BH41" i="21"/>
  <c r="BI41" i="21"/>
  <c r="D41" i="21"/>
  <c r="P42" i="21" a="1"/>
  <c r="P42" i="21"/>
  <c r="AD42" i="21" a="1"/>
  <c r="AD42" i="21"/>
  <c r="Q42" i="21" a="1"/>
  <c r="AE42" i="21" a="1"/>
  <c r="AR42" i="21" a="1"/>
  <c r="AS42" i="21" a="1"/>
  <c r="BH42" i="21" a="1"/>
  <c r="BI42" i="21" a="1"/>
  <c r="Q42" i="21"/>
  <c r="AE42" i="21"/>
  <c r="AR42" i="21"/>
  <c r="AS42" i="21"/>
  <c r="BH42" i="21"/>
  <c r="BI42" i="21"/>
  <c r="D42" i="21"/>
  <c r="P44" i="21" a="1"/>
  <c r="P44" i="21"/>
  <c r="AD44" i="21" a="1"/>
  <c r="AD44" i="21"/>
  <c r="Q44" i="21" a="1"/>
  <c r="AE44" i="21" a="1"/>
  <c r="AR44" i="21" a="1"/>
  <c r="AS44" i="21" a="1"/>
  <c r="BH44" i="21" a="1"/>
  <c r="BI44" i="21" a="1"/>
  <c r="Q44" i="21"/>
  <c r="AE44" i="21"/>
  <c r="AR44" i="21"/>
  <c r="AS44" i="21"/>
  <c r="BH44" i="21"/>
  <c r="BI44" i="21"/>
  <c r="D44" i="21"/>
  <c r="P45" i="21" a="1"/>
  <c r="P45" i="21"/>
  <c r="AD45" i="21" a="1"/>
  <c r="AD45" i="21"/>
  <c r="Q45" i="21" a="1"/>
  <c r="AE45" i="21" a="1"/>
  <c r="AR45" i="21" a="1"/>
  <c r="AS45" i="21" a="1"/>
  <c r="BH45" i="21" a="1"/>
  <c r="BI45" i="21" a="1"/>
  <c r="Q45" i="21"/>
  <c r="AE45" i="21"/>
  <c r="AR45" i="21"/>
  <c r="AS45" i="21"/>
  <c r="BH45" i="21"/>
  <c r="BI45" i="21"/>
  <c r="D45" i="21"/>
  <c r="P46" i="21" a="1"/>
  <c r="P46" i="21"/>
  <c r="AD46" i="21" a="1"/>
  <c r="AD46" i="21"/>
  <c r="Q46" i="21" a="1"/>
  <c r="AE46" i="21" a="1"/>
  <c r="AR46" i="21" a="1"/>
  <c r="AS46" i="21" a="1"/>
  <c r="BH46" i="21" a="1"/>
  <c r="BI46" i="21" a="1"/>
  <c r="Q46" i="21"/>
  <c r="AE46" i="21"/>
  <c r="AR46" i="21"/>
  <c r="AS46" i="21"/>
  <c r="BH46" i="21"/>
  <c r="BI46" i="21"/>
  <c r="D46" i="21"/>
  <c r="P47" i="21" a="1"/>
  <c r="P47" i="21"/>
  <c r="AD47" i="21" a="1"/>
  <c r="AD47" i="21"/>
  <c r="Q47" i="21" a="1"/>
  <c r="AE47" i="21" a="1"/>
  <c r="AR47" i="21" a="1"/>
  <c r="AS47" i="21" a="1"/>
  <c r="BH47" i="21" a="1"/>
  <c r="BI47" i="21" a="1"/>
  <c r="Q47" i="21"/>
  <c r="AE47" i="21"/>
  <c r="AR47" i="21"/>
  <c r="AS47" i="21"/>
  <c r="BH47" i="21"/>
  <c r="BI47" i="21"/>
  <c r="D47" i="21"/>
  <c r="P48" i="21" a="1"/>
  <c r="P48" i="21"/>
  <c r="AD48" i="21" a="1"/>
  <c r="AD48" i="21"/>
  <c r="Q48" i="21" a="1"/>
  <c r="AE48" i="21" a="1"/>
  <c r="AR48" i="21" a="1"/>
  <c r="AS48" i="21" a="1"/>
  <c r="BH48" i="21" a="1"/>
  <c r="BI48" i="21" a="1"/>
  <c r="Q48" i="21"/>
  <c r="AE48" i="21"/>
  <c r="AR48" i="21"/>
  <c r="AS48" i="21"/>
  <c r="BH48" i="21"/>
  <c r="BI48" i="21"/>
  <c r="D48" i="21"/>
  <c r="P49" i="21" a="1"/>
  <c r="P49" i="21"/>
  <c r="AD49" i="21" a="1"/>
  <c r="AD49" i="21"/>
  <c r="Q49" i="21" a="1"/>
  <c r="AE49" i="21" a="1"/>
  <c r="AR49" i="21" a="1"/>
  <c r="AS49" i="21" a="1"/>
  <c r="BH49" i="21" a="1"/>
  <c r="BI49" i="21" a="1"/>
  <c r="Q49" i="21"/>
  <c r="AE49" i="21"/>
  <c r="AR49" i="21"/>
  <c r="AS49" i="21"/>
  <c r="BH49" i="21"/>
  <c r="BI49" i="21"/>
  <c r="D49" i="21"/>
  <c r="P50" i="21" a="1"/>
  <c r="P50" i="21"/>
  <c r="AD50" i="21" a="1"/>
  <c r="AD50" i="21"/>
  <c r="Q50" i="21" a="1"/>
  <c r="AE50" i="21" a="1"/>
  <c r="AR50" i="21" a="1"/>
  <c r="AS50" i="21" a="1"/>
  <c r="BH50" i="21" a="1"/>
  <c r="BI50" i="21" a="1"/>
  <c r="Q50" i="21"/>
  <c r="AE50" i="21"/>
  <c r="AR50" i="21"/>
  <c r="AS50" i="21"/>
  <c r="BH50" i="21"/>
  <c r="BI50" i="21"/>
  <c r="D50" i="21"/>
  <c r="P51" i="21" a="1"/>
  <c r="P51" i="21"/>
  <c r="AD51" i="21" a="1"/>
  <c r="AD51" i="21"/>
  <c r="Q51" i="21" a="1"/>
  <c r="AE51" i="21" a="1"/>
  <c r="AR51" i="21" a="1"/>
  <c r="AS51" i="21" a="1"/>
  <c r="BH51" i="21" a="1"/>
  <c r="BI51" i="21" a="1"/>
  <c r="Q51" i="21"/>
  <c r="AE51" i="21"/>
  <c r="AR51" i="21"/>
  <c r="AS51" i="21"/>
  <c r="BH51" i="21"/>
  <c r="BI51" i="21"/>
  <c r="D51" i="21"/>
  <c r="P53" i="21" a="1"/>
  <c r="P53" i="21"/>
  <c r="AD53" i="21" a="1"/>
  <c r="AD53" i="21"/>
  <c r="Q53" i="21" a="1"/>
  <c r="AE53" i="21" a="1"/>
  <c r="AR53" i="21" a="1"/>
  <c r="AS53" i="21" a="1"/>
  <c r="BH53" i="21" a="1"/>
  <c r="BI53" i="21" a="1"/>
  <c r="Q53" i="21"/>
  <c r="AE53" i="21"/>
  <c r="AR53" i="21"/>
  <c r="AS53" i="21"/>
  <c r="BH53" i="21"/>
  <c r="BI53" i="21"/>
  <c r="D53" i="21"/>
  <c r="P54" i="21" a="1"/>
  <c r="P54" i="21"/>
  <c r="AD54" i="21" a="1"/>
  <c r="AD54" i="21"/>
  <c r="Q54" i="21" a="1"/>
  <c r="AE54" i="21" a="1"/>
  <c r="AR54" i="21" a="1"/>
  <c r="AS54" i="21" a="1"/>
  <c r="BH54" i="21" a="1"/>
  <c r="BI54" i="21" a="1"/>
  <c r="Q54" i="21"/>
  <c r="AE54" i="21"/>
  <c r="AR54" i="21"/>
  <c r="AS54" i="21"/>
  <c r="BH54" i="21"/>
  <c r="BI54" i="21"/>
  <c r="D54" i="21"/>
  <c r="AD55" i="21" a="1"/>
  <c r="AD55" i="21"/>
  <c r="Q55" i="21" a="1"/>
  <c r="AE55" i="21" a="1"/>
  <c r="AR55" i="21" a="1"/>
  <c r="AS55" i="21" a="1"/>
  <c r="BH55" i="21" a="1"/>
  <c r="BI55" i="21" a="1"/>
  <c r="Q55" i="21"/>
  <c r="AE55" i="21"/>
  <c r="AR55" i="21"/>
  <c r="AS55" i="21"/>
  <c r="BH55" i="21"/>
  <c r="BI55" i="21"/>
  <c r="D55" i="21"/>
  <c r="P56" i="21" a="1"/>
  <c r="P56" i="21"/>
  <c r="AD56" i="21" a="1"/>
  <c r="AD56" i="21"/>
  <c r="Q56" i="21" a="1"/>
  <c r="AE56" i="21" a="1"/>
  <c r="AR56" i="21" a="1"/>
  <c r="AS56" i="21" a="1"/>
  <c r="BH56" i="21" a="1"/>
  <c r="BI56" i="21" a="1"/>
  <c r="Q56" i="21"/>
  <c r="AE56" i="21"/>
  <c r="AR56" i="21"/>
  <c r="AS56" i="21"/>
  <c r="BH56" i="21"/>
  <c r="BI56" i="21"/>
  <c r="D56" i="21"/>
  <c r="P57" i="21" a="1"/>
  <c r="P57" i="21"/>
  <c r="AD57" i="21" a="1"/>
  <c r="AD57" i="21"/>
  <c r="Q57" i="21" a="1"/>
  <c r="AE57" i="21" a="1"/>
  <c r="AR57" i="21" a="1"/>
  <c r="AS57" i="21" a="1"/>
  <c r="BH57" i="21" a="1"/>
  <c r="BI57" i="21" a="1"/>
  <c r="Q57" i="21"/>
  <c r="AE57" i="21"/>
  <c r="AR57" i="21"/>
  <c r="AS57" i="21"/>
  <c r="BH57" i="21"/>
  <c r="BI57" i="21"/>
  <c r="D57" i="21"/>
  <c r="P58" i="21" a="1"/>
  <c r="P58" i="21"/>
  <c r="AD58" i="21" a="1"/>
  <c r="AD58" i="21"/>
  <c r="Q58" i="21" a="1"/>
  <c r="AE58" i="21" a="1"/>
  <c r="AR58" i="21" a="1"/>
  <c r="AS58" i="21" a="1"/>
  <c r="BH58" i="21" a="1"/>
  <c r="BI58" i="21" a="1"/>
  <c r="Q58" i="21"/>
  <c r="AE58" i="21"/>
  <c r="AR58" i="21"/>
  <c r="AS58" i="21"/>
  <c r="BH58" i="21"/>
  <c r="BI58" i="21"/>
  <c r="D58" i="21"/>
  <c r="P59" i="21" a="1"/>
  <c r="P59" i="21"/>
  <c r="AD59" i="21" a="1"/>
  <c r="AD59" i="21"/>
  <c r="Q59" i="21" a="1"/>
  <c r="AE59" i="21" a="1"/>
  <c r="AR59" i="21" a="1"/>
  <c r="AS59" i="21" a="1"/>
  <c r="BH59" i="21" a="1"/>
  <c r="BI59" i="21" a="1"/>
  <c r="Q59" i="21"/>
  <c r="AE59" i="21"/>
  <c r="AR59" i="21"/>
  <c r="AS59" i="21"/>
  <c r="BH59" i="21"/>
  <c r="BI59" i="21"/>
  <c r="D59" i="21"/>
  <c r="P60" i="21" a="1"/>
  <c r="P60" i="21"/>
  <c r="AD60" i="21" a="1"/>
  <c r="AD60" i="21"/>
  <c r="Q60" i="21" a="1"/>
  <c r="AE60" i="21" a="1"/>
  <c r="AR60" i="21" a="1"/>
  <c r="AS60" i="21" a="1"/>
  <c r="BH60" i="21" a="1"/>
  <c r="BI60" i="21" a="1"/>
  <c r="Q60" i="21"/>
  <c r="AE60" i="21"/>
  <c r="AR60" i="21"/>
  <c r="AS60" i="21"/>
  <c r="BH60" i="21"/>
  <c r="BI60" i="21"/>
  <c r="D60" i="21"/>
  <c r="P62" i="21" a="1"/>
  <c r="P62" i="21"/>
  <c r="AD62" i="21" a="1"/>
  <c r="AD62" i="21"/>
  <c r="Q62" i="21" a="1"/>
  <c r="AE62" i="21" a="1"/>
  <c r="AR62" i="21" a="1"/>
  <c r="AS62" i="21" a="1"/>
  <c r="BH62" i="21" a="1"/>
  <c r="BI62" i="21" a="1"/>
  <c r="Q62" i="21"/>
  <c r="AE62" i="21"/>
  <c r="AR62" i="21"/>
  <c r="AS62" i="21"/>
  <c r="BH62" i="21"/>
  <c r="BI62" i="21"/>
  <c r="D62" i="21"/>
  <c r="P63" i="21" a="1"/>
  <c r="P63" i="21"/>
  <c r="AD63" i="21" a="1"/>
  <c r="AD63" i="21"/>
  <c r="Q63" i="21" a="1"/>
  <c r="AE63" i="21" a="1"/>
  <c r="AR63" i="21" a="1"/>
  <c r="AS63" i="21" a="1"/>
  <c r="BH63" i="21" a="1"/>
  <c r="BI63" i="21" a="1"/>
  <c r="Q63" i="21"/>
  <c r="AE63" i="21"/>
  <c r="AR63" i="21"/>
  <c r="AS63" i="21"/>
  <c r="BH63" i="21"/>
  <c r="BI63" i="21"/>
  <c r="D63" i="21"/>
  <c r="P64" i="21" a="1"/>
  <c r="P64" i="21"/>
  <c r="AD64" i="21" a="1"/>
  <c r="AD64" i="21"/>
  <c r="Q64" i="21" a="1"/>
  <c r="AE64" i="21" a="1"/>
  <c r="AR64" i="21" a="1"/>
  <c r="AS64" i="21" a="1"/>
  <c r="BH64" i="21" a="1"/>
  <c r="BI64" i="21" a="1"/>
  <c r="Q64" i="21"/>
  <c r="AE64" i="21"/>
  <c r="AR64" i="21"/>
  <c r="AS64" i="21"/>
  <c r="BH64" i="21"/>
  <c r="BI64" i="21"/>
  <c r="D64" i="21"/>
  <c r="P65" i="21" a="1"/>
  <c r="P65" i="21"/>
  <c r="AD65" i="21" a="1"/>
  <c r="AD65" i="21"/>
  <c r="Q65" i="21" a="1"/>
  <c r="AE65" i="21" a="1"/>
  <c r="AR65" i="21" a="1"/>
  <c r="AS65" i="21" a="1"/>
  <c r="BH65" i="21" a="1"/>
  <c r="BI65" i="21" a="1"/>
  <c r="Q65" i="21"/>
  <c r="AE65" i="21"/>
  <c r="AR65" i="21"/>
  <c r="AS65" i="21"/>
  <c r="BH65" i="21"/>
  <c r="BI65" i="21"/>
  <c r="D65" i="21"/>
  <c r="P66" i="21" a="1"/>
  <c r="P66" i="21"/>
  <c r="AD66" i="21" a="1"/>
  <c r="AD66" i="21"/>
  <c r="Q66" i="21" a="1"/>
  <c r="AE66" i="21" a="1"/>
  <c r="AR66" i="21" a="1"/>
  <c r="AS66" i="21" a="1"/>
  <c r="BH66" i="21" a="1"/>
  <c r="BI66" i="21" a="1"/>
  <c r="Q66" i="21"/>
  <c r="AE66" i="21"/>
  <c r="AR66" i="21"/>
  <c r="AS66" i="21"/>
  <c r="BH66" i="21"/>
  <c r="BI66" i="21"/>
  <c r="D66" i="21"/>
  <c r="P67" i="21" a="1"/>
  <c r="P67" i="21"/>
  <c r="AD67" i="21" a="1"/>
  <c r="AD67" i="21"/>
  <c r="Q67" i="21" a="1"/>
  <c r="AE67" i="21" a="1"/>
  <c r="AR67" i="21" a="1"/>
  <c r="AS67" i="21" a="1"/>
  <c r="BH67" i="21" a="1"/>
  <c r="BI67" i="21" a="1"/>
  <c r="Q67" i="21"/>
  <c r="AE67" i="21"/>
  <c r="AR67" i="21"/>
  <c r="AS67" i="21"/>
  <c r="BH67" i="21"/>
  <c r="BI67" i="21"/>
  <c r="D67" i="21"/>
  <c r="P68" i="21" a="1"/>
  <c r="P68" i="21"/>
  <c r="AD68" i="21" a="1"/>
  <c r="AD68" i="21"/>
  <c r="Q68" i="21" a="1"/>
  <c r="AE68" i="21" a="1"/>
  <c r="AR68" i="21" a="1"/>
  <c r="AS68" i="21" a="1"/>
  <c r="BH68" i="21" a="1"/>
  <c r="BI68" i="21" a="1"/>
  <c r="Q68" i="21"/>
  <c r="AE68" i="21"/>
  <c r="AR68" i="21"/>
  <c r="AS68" i="21"/>
  <c r="BH68" i="21"/>
  <c r="BI68" i="21"/>
  <c r="D68" i="21"/>
  <c r="P69" i="21" a="1"/>
  <c r="P69" i="21"/>
  <c r="AD69" i="21" a="1"/>
  <c r="AD69" i="21"/>
  <c r="Q69" i="21" a="1"/>
  <c r="AE69" i="21" a="1"/>
  <c r="AR69" i="21" a="1"/>
  <c r="AS69" i="21" a="1"/>
  <c r="BH69" i="21" a="1"/>
  <c r="BI69" i="21" a="1"/>
  <c r="Q69" i="21"/>
  <c r="AE69" i="21"/>
  <c r="AR69" i="21"/>
  <c r="AS69" i="21"/>
  <c r="BH69" i="21"/>
  <c r="BI69" i="21"/>
  <c r="D69" i="21"/>
  <c r="P71" i="21" a="1"/>
  <c r="P71" i="21"/>
  <c r="AD71" i="21" a="1"/>
  <c r="AD71" i="21"/>
  <c r="Q71" i="21" a="1"/>
  <c r="AE71" i="21" a="1"/>
  <c r="AR71" i="21" a="1"/>
  <c r="AS71" i="21" a="1"/>
  <c r="BH71" i="21" a="1"/>
  <c r="BI71" i="21" a="1"/>
  <c r="Q71" i="21"/>
  <c r="AE71" i="21"/>
  <c r="AR71" i="21"/>
  <c r="AS71" i="21"/>
  <c r="BH71" i="21"/>
  <c r="BI71" i="21"/>
  <c r="D71" i="21"/>
  <c r="P72" i="21" a="1"/>
  <c r="P72" i="21"/>
  <c r="AD72" i="21" a="1"/>
  <c r="AD72" i="21"/>
  <c r="Q72" i="21" a="1"/>
  <c r="AE72" i="21" a="1"/>
  <c r="AR72" i="21" a="1"/>
  <c r="AS72" i="21" a="1"/>
  <c r="BH72" i="21" a="1"/>
  <c r="BI72" i="21" a="1"/>
  <c r="Q72" i="21"/>
  <c r="AE72" i="21"/>
  <c r="AR72" i="21"/>
  <c r="AS72" i="21"/>
  <c r="BH72" i="21"/>
  <c r="BI72" i="21"/>
  <c r="D72" i="21"/>
  <c r="P73" i="21" a="1"/>
  <c r="P73" i="21"/>
  <c r="AD73" i="21" a="1"/>
  <c r="AD73" i="21"/>
  <c r="Q73" i="21" a="1"/>
  <c r="AE73" i="21" a="1"/>
  <c r="AR73" i="21" a="1"/>
  <c r="AS73" i="21" a="1"/>
  <c r="BH73" i="21" a="1"/>
  <c r="BI73" i="21" a="1"/>
  <c r="Q73" i="21"/>
  <c r="AE73" i="21"/>
  <c r="AR73" i="21"/>
  <c r="AS73" i="21"/>
  <c r="BH73" i="21"/>
  <c r="BI73" i="21"/>
  <c r="D73" i="21"/>
  <c r="P74" i="21" a="1"/>
  <c r="P74" i="21"/>
  <c r="AD74" i="21" a="1"/>
  <c r="AD74" i="21"/>
  <c r="Q74" i="21" a="1"/>
  <c r="AE74" i="21" a="1"/>
  <c r="AR74" i="21" a="1"/>
  <c r="AS74" i="21" a="1"/>
  <c r="BH74" i="21" a="1"/>
  <c r="BI74" i="21" a="1"/>
  <c r="Q74" i="21"/>
  <c r="AE74" i="21"/>
  <c r="AR74" i="21"/>
  <c r="AS74" i="21"/>
  <c r="BH74" i="21"/>
  <c r="BI74" i="21"/>
  <c r="D74" i="21"/>
  <c r="P75" i="21" a="1"/>
  <c r="P75" i="21"/>
  <c r="AD75" i="21" a="1"/>
  <c r="AD75" i="21"/>
  <c r="Q75" i="21" a="1"/>
  <c r="AE75" i="21" a="1"/>
  <c r="AR75" i="21" a="1"/>
  <c r="AS75" i="21" a="1"/>
  <c r="BH75" i="21" a="1"/>
  <c r="BI75" i="21" a="1"/>
  <c r="Q75" i="21"/>
  <c r="AE75" i="21"/>
  <c r="AR75" i="21"/>
  <c r="AS75" i="21"/>
  <c r="BH75" i="21"/>
  <c r="BI75" i="21"/>
  <c r="D75" i="21"/>
  <c r="P76" i="21" a="1"/>
  <c r="P76" i="21"/>
  <c r="AD76" i="21" a="1"/>
  <c r="AD76" i="21"/>
  <c r="Q76" i="21" a="1"/>
  <c r="AE76" i="21" a="1"/>
  <c r="AR76" i="21" a="1"/>
  <c r="AS76" i="21" a="1"/>
  <c r="BH76" i="21" a="1"/>
  <c r="BI76" i="21" a="1"/>
  <c r="Q76" i="21"/>
  <c r="AE76" i="21"/>
  <c r="AR76" i="21"/>
  <c r="AS76" i="21"/>
  <c r="BH76" i="21"/>
  <c r="BI76" i="21"/>
  <c r="D76" i="21"/>
  <c r="P77" i="21" a="1"/>
  <c r="P77" i="21"/>
  <c r="AD77" i="21" a="1"/>
  <c r="AD77" i="21"/>
  <c r="Q77" i="21" a="1"/>
  <c r="AE77" i="21" a="1"/>
  <c r="AR77" i="21" a="1"/>
  <c r="AS77" i="21" a="1"/>
  <c r="BH77" i="21" a="1"/>
  <c r="BI77" i="21" a="1"/>
  <c r="Q77" i="21"/>
  <c r="AE77" i="21"/>
  <c r="AR77" i="21"/>
  <c r="AS77" i="21"/>
  <c r="BH77" i="21"/>
  <c r="BI77" i="21"/>
  <c r="D77" i="21"/>
  <c r="P78" i="21" a="1"/>
  <c r="P78" i="21"/>
  <c r="AD78" i="21" a="1"/>
  <c r="AD78" i="21"/>
  <c r="Q78" i="21" a="1"/>
  <c r="AE78" i="21" a="1"/>
  <c r="AR78" i="21" a="1"/>
  <c r="AS78" i="21" a="1"/>
  <c r="BH78" i="21" a="1"/>
  <c r="BI78" i="21" a="1"/>
  <c r="Q78" i="21"/>
  <c r="AE78" i="21"/>
  <c r="AR78" i="21"/>
  <c r="AS78" i="21"/>
  <c r="BH78" i="21"/>
  <c r="BI78" i="21"/>
  <c r="D78" i="21"/>
  <c r="O4" i="21"/>
  <c r="O5" i="21"/>
  <c r="O6" i="21"/>
  <c r="O7" i="21"/>
  <c r="O8" i="21"/>
  <c r="O9" i="21"/>
  <c r="O10" i="21"/>
  <c r="O3" i="21"/>
  <c r="N4" i="21"/>
  <c r="N5" i="21"/>
  <c r="N6" i="21"/>
  <c r="N7" i="21"/>
  <c r="N8" i="21"/>
  <c r="N9" i="21"/>
  <c r="N10" i="21"/>
  <c r="N3" i="21"/>
  <c r="M10" i="21"/>
  <c r="M4" i="21"/>
  <c r="M5" i="21"/>
  <c r="M6" i="21"/>
  <c r="M7" i="21"/>
  <c r="M8" i="21"/>
  <c r="M9" i="21"/>
  <c r="M3" i="21"/>
  <c r="R10" i="21"/>
  <c r="R4" i="21"/>
  <c r="R5" i="21"/>
  <c r="R6" i="21"/>
  <c r="R7" i="21"/>
  <c r="R8" i="21"/>
  <c r="R9" i="21"/>
  <c r="R3" i="21"/>
  <c r="Q10" i="21"/>
  <c r="Q4" i="21"/>
  <c r="Q5" i="21"/>
  <c r="Q6" i="21"/>
  <c r="Q7" i="21"/>
  <c r="Q8" i="21"/>
  <c r="Q9" i="21"/>
  <c r="Q3" i="21"/>
  <c r="P10" i="21"/>
  <c r="P4" i="21"/>
  <c r="P5" i="21"/>
  <c r="P6" i="21"/>
  <c r="P7" i="21"/>
  <c r="P8" i="21"/>
  <c r="P9" i="21"/>
  <c r="P3" i="21"/>
  <c r="BF13" i="21"/>
  <c r="C7" i="9"/>
  <c r="T7" i="9"/>
  <c r="C14" i="21"/>
  <c r="BK13" i="21"/>
  <c r="BJ13" i="21"/>
  <c r="BI13" i="21"/>
  <c r="BH13" i="21"/>
  <c r="BD13" i="21"/>
  <c r="BB13" i="21"/>
  <c r="AZ13" i="21"/>
  <c r="AX13" i="21"/>
  <c r="AV13" i="21"/>
  <c r="AU13" i="21"/>
  <c r="AT13" i="21"/>
  <c r="AS13" i="21"/>
  <c r="AR13" i="21"/>
  <c r="AP13" i="21"/>
  <c r="AN13" i="21"/>
  <c r="AL13" i="21"/>
  <c r="AJ13" i="21"/>
  <c r="AH13" i="21"/>
  <c r="AG13" i="21"/>
  <c r="AF13" i="21"/>
  <c r="AE13" i="21"/>
  <c r="AD13" i="21"/>
  <c r="AB13" i="21"/>
  <c r="Z13" i="21"/>
  <c r="X13" i="21"/>
  <c r="V13" i="21"/>
  <c r="T13" i="21"/>
  <c r="S13" i="21"/>
  <c r="R13" i="21"/>
  <c r="Q13" i="21"/>
  <c r="P13" i="21"/>
  <c r="N13" i="21"/>
  <c r="L13" i="21"/>
  <c r="J13" i="21"/>
  <c r="H13" i="21"/>
  <c r="F13" i="21"/>
  <c r="E29" i="21"/>
  <c r="E38" i="21"/>
  <c r="E42" i="21"/>
  <c r="E18" i="21"/>
  <c r="E20" i="21"/>
  <c r="E22" i="21"/>
  <c r="E24" i="21"/>
  <c r="E27" i="21"/>
  <c r="E31" i="21"/>
  <c r="E33" i="21"/>
  <c r="E36" i="21"/>
  <c r="E40" i="21"/>
  <c r="E78" i="21"/>
  <c r="E74" i="21"/>
  <c r="E63" i="21"/>
  <c r="E77" i="21"/>
  <c r="E75" i="21"/>
  <c r="E73" i="21"/>
  <c r="E71" i="21"/>
  <c r="E68" i="21"/>
  <c r="E66" i="21"/>
  <c r="E64" i="21"/>
  <c r="E62" i="21"/>
  <c r="E59" i="21"/>
  <c r="E57" i="21"/>
  <c r="E55" i="21"/>
  <c r="E53" i="21"/>
  <c r="E50" i="21"/>
  <c r="E48" i="21"/>
  <c r="E46" i="21"/>
  <c r="E44" i="21"/>
  <c r="E60" i="21"/>
  <c r="E58" i="21"/>
  <c r="E56" i="21"/>
  <c r="E54" i="21"/>
  <c r="E51" i="21"/>
  <c r="E49" i="21"/>
  <c r="E47" i="21"/>
  <c r="E17" i="21"/>
  <c r="E19" i="21"/>
  <c r="E21" i="21"/>
  <c r="E23" i="21"/>
  <c r="E26" i="21"/>
  <c r="E28" i="21"/>
  <c r="E30" i="21"/>
  <c r="E32" i="21"/>
  <c r="E35" i="21"/>
  <c r="E37" i="21"/>
  <c r="E39" i="21"/>
  <c r="E41" i="21"/>
  <c r="E45" i="21"/>
  <c r="E65" i="21"/>
  <c r="E67" i="21"/>
  <c r="E69" i="21"/>
  <c r="E72" i="21"/>
  <c r="E76" i="21"/>
  <c r="F13" i="18"/>
  <c r="H13" i="18"/>
  <c r="J13" i="18"/>
  <c r="K13" i="18"/>
  <c r="L13" i="18"/>
  <c r="M13" i="18"/>
  <c r="N13" i="18"/>
  <c r="P13" i="18"/>
  <c r="R13" i="18"/>
  <c r="T13" i="18"/>
  <c r="V13" i="18"/>
  <c r="X13" i="18"/>
  <c r="Y13" i="18"/>
  <c r="Z13" i="18"/>
  <c r="AA13" i="18"/>
  <c r="AB13" i="18"/>
  <c r="AD13" i="18"/>
  <c r="AF13" i="18"/>
  <c r="AH13" i="18"/>
  <c r="AJ13" i="18"/>
  <c r="AL13" i="18"/>
  <c r="AM13" i="18"/>
  <c r="AN13" i="18"/>
  <c r="AO13" i="18"/>
  <c r="AP13" i="18"/>
  <c r="AR13" i="18"/>
  <c r="AT13" i="18"/>
  <c r="AV13" i="18"/>
  <c r="AX13" i="18"/>
  <c r="AZ13" i="18"/>
  <c r="BA13" i="18"/>
  <c r="BB13" i="18"/>
  <c r="BC13" i="18"/>
  <c r="BD13" i="18"/>
  <c r="BF13" i="18"/>
  <c r="BH13" i="18"/>
  <c r="BJ13" i="18"/>
  <c r="BL13" i="18"/>
  <c r="BN13" i="18"/>
  <c r="BO13" i="18"/>
  <c r="BP13" i="18"/>
  <c r="BQ13" i="18"/>
  <c r="E50" i="18"/>
  <c r="J65" i="19"/>
  <c r="E49" i="18"/>
  <c r="J64" i="19"/>
  <c r="E46" i="18"/>
  <c r="J61" i="19"/>
  <c r="BN39" i="18" a="1"/>
  <c r="BN39" i="18"/>
  <c r="J39" i="18" a="1"/>
  <c r="J39" i="18"/>
  <c r="Y39" i="18" a="1"/>
  <c r="Y39" i="18"/>
  <c r="AM39" i="18" a="1"/>
  <c r="AM39" i="18"/>
  <c r="X39" i="18" a="1"/>
  <c r="X39" i="18"/>
  <c r="AL39" i="18" a="1"/>
  <c r="AZ39" i="18" a="1"/>
  <c r="BA39" i="18" a="1"/>
  <c r="BA39" i="18"/>
  <c r="BO39" i="18" a="1"/>
  <c r="BO39" i="18"/>
  <c r="AL39" i="18"/>
  <c r="AZ39" i="18"/>
  <c r="BO35" i="18" a="1"/>
  <c r="BO35" i="18"/>
  <c r="J35" i="18" a="1"/>
  <c r="J35" i="18"/>
  <c r="K35" i="18" a="1"/>
  <c r="K35" i="18"/>
  <c r="Y35" i="18" a="1"/>
  <c r="Y35" i="18"/>
  <c r="AM35" i="18" a="1"/>
  <c r="AM35" i="18"/>
  <c r="X35" i="18" a="1"/>
  <c r="AL35" i="18" a="1"/>
  <c r="AZ35" i="18" a="1"/>
  <c r="BA35" i="18" a="1"/>
  <c r="BN35" i="18" a="1"/>
  <c r="X35" i="18"/>
  <c r="AL35" i="18"/>
  <c r="AZ35" i="18"/>
  <c r="BA35" i="18"/>
  <c r="BN35" i="18"/>
  <c r="E35" i="18"/>
  <c r="H59" i="19"/>
  <c r="J17" i="18" a="1"/>
  <c r="J17" i="18"/>
  <c r="Y17" i="18" a="1"/>
  <c r="Y17" i="18"/>
  <c r="X17" i="18" a="1"/>
  <c r="X17" i="18"/>
  <c r="AL17" i="18" a="1"/>
  <c r="AM17" i="18" a="1"/>
  <c r="AM17" i="18"/>
  <c r="AZ17" i="18" a="1"/>
  <c r="AZ17" i="18"/>
  <c r="BA17" i="18" a="1"/>
  <c r="BA17" i="18"/>
  <c r="BN17" i="18" a="1"/>
  <c r="BO17" i="18" a="1"/>
  <c r="BO17" i="18"/>
  <c r="AL17" i="18"/>
  <c r="BN17" i="18"/>
  <c r="J18" i="18" a="1"/>
  <c r="J18" i="18"/>
  <c r="X18" i="18" a="1"/>
  <c r="X18" i="18"/>
  <c r="Y18" i="18" a="1"/>
  <c r="AL18" i="18" a="1"/>
  <c r="AL18" i="18"/>
  <c r="AM18" i="18" a="1"/>
  <c r="AZ18" i="18" a="1"/>
  <c r="AZ18" i="18"/>
  <c r="BA18" i="18" a="1"/>
  <c r="BN18" i="18" a="1"/>
  <c r="BN18" i="18"/>
  <c r="BO18" i="18" a="1"/>
  <c r="Y18" i="18"/>
  <c r="AM18" i="18"/>
  <c r="BA18" i="18"/>
  <c r="BO18" i="18"/>
  <c r="J19" i="18" a="1"/>
  <c r="J19" i="18"/>
  <c r="X19" i="18" a="1"/>
  <c r="X19" i="18"/>
  <c r="Y19" i="18" a="1"/>
  <c r="AL19" i="18" a="1"/>
  <c r="AL19" i="18"/>
  <c r="AM19" i="18" a="1"/>
  <c r="AZ19" i="18" a="1"/>
  <c r="AZ19" i="18"/>
  <c r="BA19" i="18" a="1"/>
  <c r="BN19" i="18" a="1"/>
  <c r="BN19" i="18"/>
  <c r="BO19" i="18" a="1"/>
  <c r="Y19" i="18"/>
  <c r="AM19" i="18"/>
  <c r="BA19" i="18"/>
  <c r="BO19" i="18"/>
  <c r="J20" i="18" a="1"/>
  <c r="J20" i="18"/>
  <c r="Y20" i="18" a="1"/>
  <c r="Y20" i="18"/>
  <c r="AM20" i="18" a="1"/>
  <c r="AM20" i="18"/>
  <c r="X20" i="18" a="1"/>
  <c r="X20" i="18"/>
  <c r="AL20" i="18" a="1"/>
  <c r="AL20" i="18"/>
  <c r="AZ20" i="18" a="1"/>
  <c r="BA20" i="18" a="1"/>
  <c r="BN20" i="18" a="1"/>
  <c r="BN20" i="18"/>
  <c r="BO20" i="18" a="1"/>
  <c r="BO20" i="18"/>
  <c r="AZ20" i="18"/>
  <c r="BA20" i="18"/>
  <c r="J21" i="18" a="1"/>
  <c r="J21" i="18"/>
  <c r="X21" i="18" a="1"/>
  <c r="X21" i="18"/>
  <c r="Y21" i="18" a="1"/>
  <c r="AL21" i="18" a="1"/>
  <c r="AL21" i="18"/>
  <c r="AM21" i="18" a="1"/>
  <c r="AM21" i="18"/>
  <c r="AZ21" i="18" a="1"/>
  <c r="AZ21" i="18"/>
  <c r="BA21" i="18" a="1"/>
  <c r="BN21" i="18" a="1"/>
  <c r="BN21" i="18"/>
  <c r="BO21" i="18" a="1"/>
  <c r="BO21" i="18"/>
  <c r="Y21" i="18"/>
  <c r="BA21" i="18"/>
  <c r="J22" i="18" a="1"/>
  <c r="J22" i="18"/>
  <c r="Y22" i="18" a="1"/>
  <c r="Y22" i="18"/>
  <c r="AM22" i="18" a="1"/>
  <c r="AM22" i="18"/>
  <c r="X22" i="18" a="1"/>
  <c r="X22" i="18"/>
  <c r="AL22" i="18" a="1"/>
  <c r="AL22" i="18"/>
  <c r="AZ22" i="18" a="1"/>
  <c r="BA22" i="18" a="1"/>
  <c r="BN22" i="18" a="1"/>
  <c r="BN22" i="18"/>
  <c r="BO22" i="18" a="1"/>
  <c r="BO22" i="18"/>
  <c r="AZ22" i="18"/>
  <c r="BA22" i="18"/>
  <c r="J23" i="18" a="1"/>
  <c r="J23" i="18"/>
  <c r="X23" i="18" a="1"/>
  <c r="X23" i="18"/>
  <c r="Y23" i="18" a="1"/>
  <c r="AL23" i="18" a="1"/>
  <c r="AL23" i="18"/>
  <c r="AM23" i="18" a="1"/>
  <c r="AM23" i="18"/>
  <c r="AZ23" i="18" a="1"/>
  <c r="AZ23" i="18"/>
  <c r="BA23" i="18" a="1"/>
  <c r="BN23" i="18" a="1"/>
  <c r="BN23" i="18"/>
  <c r="BO23" i="18" a="1"/>
  <c r="BO23" i="18"/>
  <c r="Y23" i="18"/>
  <c r="BA23" i="18"/>
  <c r="J24" i="18" a="1"/>
  <c r="J24" i="18"/>
  <c r="K24" i="18" a="1"/>
  <c r="K24" i="18"/>
  <c r="Y24" i="18" a="1"/>
  <c r="Y24" i="18"/>
  <c r="AM24" i="18" a="1"/>
  <c r="AM24" i="18"/>
  <c r="X24" i="18" a="1"/>
  <c r="X24" i="18"/>
  <c r="AL24" i="18" a="1"/>
  <c r="AL24" i="18"/>
  <c r="AZ24" i="18" a="1"/>
  <c r="BA24" i="18" a="1"/>
  <c r="BN24" i="18" a="1"/>
  <c r="BN24" i="18"/>
  <c r="BO24" i="18" a="1"/>
  <c r="BO24" i="18"/>
  <c r="AZ24" i="18"/>
  <c r="BA24" i="18"/>
  <c r="J26" i="18" a="1"/>
  <c r="J26" i="18"/>
  <c r="X26" i="18" a="1"/>
  <c r="X26" i="18"/>
  <c r="AL26" i="18" a="1"/>
  <c r="AL26" i="18"/>
  <c r="AZ26" i="18" a="1"/>
  <c r="AZ26" i="18"/>
  <c r="K26" i="18" a="1"/>
  <c r="Y26" i="18" a="1"/>
  <c r="AM26" i="18" a="1"/>
  <c r="BA26" i="18" a="1"/>
  <c r="BN26" i="18" a="1"/>
  <c r="BO26" i="18" a="1"/>
  <c r="K26" i="18"/>
  <c r="Y26" i="18"/>
  <c r="AM26" i="18"/>
  <c r="BA26" i="18"/>
  <c r="BN26" i="18"/>
  <c r="BO26" i="18"/>
  <c r="D26" i="18"/>
  <c r="O59" i="19"/>
  <c r="J27" i="18" a="1"/>
  <c r="J27" i="18"/>
  <c r="Y27" i="18" a="1"/>
  <c r="Y27" i="18"/>
  <c r="AM27" i="18" a="1"/>
  <c r="AM27" i="18"/>
  <c r="X27" i="18" a="1"/>
  <c r="X27" i="18"/>
  <c r="AL27" i="18" a="1"/>
  <c r="AZ27" i="18" a="1"/>
  <c r="BA27" i="18" a="1"/>
  <c r="BA27" i="18"/>
  <c r="BN27" i="18" a="1"/>
  <c r="BN27" i="18"/>
  <c r="BO27" i="18" a="1"/>
  <c r="AL27" i="18"/>
  <c r="AZ27" i="18"/>
  <c r="BO27" i="18"/>
  <c r="J28" i="18" a="1"/>
  <c r="J28" i="18"/>
  <c r="X28" i="18" a="1"/>
  <c r="X28" i="18"/>
  <c r="Y28" i="18" a="1"/>
  <c r="Y28" i="18"/>
  <c r="AL28" i="18" a="1"/>
  <c r="AL28" i="18"/>
  <c r="AM28" i="18" a="1"/>
  <c r="AZ28" i="18" a="1"/>
  <c r="BA28" i="18" a="1"/>
  <c r="BA28" i="18"/>
  <c r="BN28" i="18" a="1"/>
  <c r="BN28" i="18"/>
  <c r="BO28" i="18" a="1"/>
  <c r="AM28" i="18"/>
  <c r="AZ28" i="18"/>
  <c r="BO28" i="18"/>
  <c r="J29" i="18" a="1"/>
  <c r="J29" i="18"/>
  <c r="Y29" i="18" a="1"/>
  <c r="Y29" i="18"/>
  <c r="AM29" i="18" a="1"/>
  <c r="AM29" i="18"/>
  <c r="X29" i="18" a="1"/>
  <c r="X29" i="18"/>
  <c r="AL29" i="18" a="1"/>
  <c r="AZ29" i="18" a="1"/>
  <c r="BA29" i="18" a="1"/>
  <c r="BA29" i="18"/>
  <c r="BN29" i="18" a="1"/>
  <c r="BN29" i="18"/>
  <c r="BO29" i="18" a="1"/>
  <c r="AL29" i="18"/>
  <c r="AZ29" i="18"/>
  <c r="BO29" i="18"/>
  <c r="J30" i="18" a="1"/>
  <c r="J30" i="18"/>
  <c r="K30" i="18" a="1"/>
  <c r="K30" i="18"/>
  <c r="Y30" i="18" a="1"/>
  <c r="Y30" i="18"/>
  <c r="AM30" i="18" a="1"/>
  <c r="AM30" i="18"/>
  <c r="X30" i="18" a="1"/>
  <c r="AL30" i="18" a="1"/>
  <c r="AZ30" i="18" a="1"/>
  <c r="BA30" i="18" a="1"/>
  <c r="BN30" i="18" a="1"/>
  <c r="BO30" i="18" a="1"/>
  <c r="X30" i="18"/>
  <c r="AL30" i="18"/>
  <c r="AZ30" i="18"/>
  <c r="BA30" i="18"/>
  <c r="BN30" i="18"/>
  <c r="BO30" i="18"/>
  <c r="E30" i="18"/>
  <c r="P63" i="19"/>
  <c r="J31" i="18" a="1"/>
  <c r="J31" i="18"/>
  <c r="Y31" i="18" a="1"/>
  <c r="Y31" i="18"/>
  <c r="AM31" i="18" a="1"/>
  <c r="AM31" i="18"/>
  <c r="X31" i="18" a="1"/>
  <c r="X31" i="18"/>
  <c r="AL31" i="18" a="1"/>
  <c r="AZ31" i="18" a="1"/>
  <c r="BA31" i="18" a="1"/>
  <c r="BA31" i="18"/>
  <c r="BN31" i="18" a="1"/>
  <c r="BN31" i="18"/>
  <c r="BO31" i="18" a="1"/>
  <c r="AL31" i="18"/>
  <c r="AZ31" i="18"/>
  <c r="BO31" i="18"/>
  <c r="J32" i="18" a="1"/>
  <c r="J32" i="18"/>
  <c r="K32" i="18" a="1"/>
  <c r="K32" i="18"/>
  <c r="X32" i="18" a="1"/>
  <c r="X32" i="18"/>
  <c r="Y32" i="18" a="1"/>
  <c r="Y32" i="18"/>
  <c r="AL32" i="18" a="1"/>
  <c r="AL32" i="18"/>
  <c r="AM32" i="18" a="1"/>
  <c r="AZ32" i="18" a="1"/>
  <c r="BA32" i="18" a="1"/>
  <c r="BA32" i="18"/>
  <c r="BN32" i="18" a="1"/>
  <c r="BN32" i="18"/>
  <c r="BO32" i="18" a="1"/>
  <c r="AM32" i="18"/>
  <c r="AZ32" i="18"/>
  <c r="BO32" i="18"/>
  <c r="J33" i="18" a="1"/>
  <c r="J33" i="18"/>
  <c r="Y33" i="18" a="1"/>
  <c r="Y33" i="18"/>
  <c r="AM33" i="18" a="1"/>
  <c r="AM33" i="18"/>
  <c r="X33" i="18" a="1"/>
  <c r="X33" i="18"/>
  <c r="AL33" i="18" a="1"/>
  <c r="AZ33" i="18" a="1"/>
  <c r="BA33" i="18" a="1"/>
  <c r="BA33" i="18"/>
  <c r="BN33" i="18" a="1"/>
  <c r="BN33" i="18"/>
  <c r="BO33" i="18" a="1"/>
  <c r="AL33" i="18"/>
  <c r="AZ33" i="18"/>
  <c r="BO33" i="18"/>
  <c r="J36" i="18" a="1"/>
  <c r="J36" i="18"/>
  <c r="K36" i="18" a="1"/>
  <c r="K36" i="18"/>
  <c r="Y36" i="18" a="1"/>
  <c r="Y36" i="18"/>
  <c r="AM36" i="18" a="1"/>
  <c r="AM36" i="18"/>
  <c r="X36" i="18" a="1"/>
  <c r="AL36" i="18" a="1"/>
  <c r="AZ36" i="18" a="1"/>
  <c r="BA36" i="18" a="1"/>
  <c r="BN36" i="18" a="1"/>
  <c r="BO36" i="18" a="1"/>
  <c r="X36" i="18"/>
  <c r="AL36" i="18"/>
  <c r="AZ36" i="18"/>
  <c r="BA36" i="18"/>
  <c r="BN36" i="18"/>
  <c r="BO36" i="18"/>
  <c r="E36" i="18"/>
  <c r="H60" i="19"/>
  <c r="J37" i="18" a="1"/>
  <c r="J37" i="18"/>
  <c r="Y37" i="18" a="1"/>
  <c r="Y37" i="18"/>
  <c r="AM37" i="18" a="1"/>
  <c r="AM37" i="18"/>
  <c r="X37" i="18" a="1"/>
  <c r="X37" i="18"/>
  <c r="AL37" i="18" a="1"/>
  <c r="AZ37" i="18" a="1"/>
  <c r="BA37" i="18" a="1"/>
  <c r="BA37" i="18"/>
  <c r="BN37" i="18" a="1"/>
  <c r="BN37" i="18"/>
  <c r="BO37" i="18" a="1"/>
  <c r="AL37" i="18"/>
  <c r="AZ37" i="18"/>
  <c r="BO37" i="18"/>
  <c r="J38" i="18" a="1"/>
  <c r="J38" i="18"/>
  <c r="K38" i="18" a="1"/>
  <c r="K38" i="18"/>
  <c r="X38" i="18" a="1"/>
  <c r="X38" i="18"/>
  <c r="Y38" i="18" a="1"/>
  <c r="Y38" i="18"/>
  <c r="AL38" i="18" a="1"/>
  <c r="AL38" i="18"/>
  <c r="AM38" i="18" a="1"/>
  <c r="AZ38" i="18" a="1"/>
  <c r="BA38" i="18" a="1"/>
  <c r="BA38" i="18"/>
  <c r="BN38" i="18" a="1"/>
  <c r="BN38" i="18"/>
  <c r="BO38" i="18" a="1"/>
  <c r="AM38" i="18"/>
  <c r="AZ38" i="18"/>
  <c r="BO38" i="18"/>
  <c r="J40" i="18" a="1"/>
  <c r="J40" i="18"/>
  <c r="Y40" i="18" a="1"/>
  <c r="Y40" i="18"/>
  <c r="AM40" i="18" a="1"/>
  <c r="AM40" i="18"/>
  <c r="X40" i="18" a="1"/>
  <c r="X40" i="18"/>
  <c r="AL40" i="18" a="1"/>
  <c r="AZ40" i="18" a="1"/>
  <c r="BA40" i="18" a="1"/>
  <c r="BA40" i="18"/>
  <c r="BN40" i="18" a="1"/>
  <c r="BN40" i="18"/>
  <c r="BO40" i="18" a="1"/>
  <c r="AL40" i="18"/>
  <c r="AZ40" i="18"/>
  <c r="BO40" i="18"/>
  <c r="J41" i="18" a="1"/>
  <c r="J41" i="18"/>
  <c r="K41" i="18" a="1"/>
  <c r="K41" i="18"/>
  <c r="Y41" i="18" a="1"/>
  <c r="Y41" i="18"/>
  <c r="AM41" i="18" a="1"/>
  <c r="AM41" i="18"/>
  <c r="X41" i="18" a="1"/>
  <c r="AL41" i="18" a="1"/>
  <c r="AZ41" i="18" a="1"/>
  <c r="BA41" i="18" a="1"/>
  <c r="BN41" i="18" a="1"/>
  <c r="BO41" i="18" a="1"/>
  <c r="X41" i="18"/>
  <c r="AL41" i="18"/>
  <c r="AZ41" i="18"/>
  <c r="BA41" i="18"/>
  <c r="BN41" i="18"/>
  <c r="BO41" i="18"/>
  <c r="E41" i="18"/>
  <c r="H65" i="19"/>
  <c r="J42" i="18" a="1"/>
  <c r="J42" i="18"/>
  <c r="Y42" i="18" a="1"/>
  <c r="Y42" i="18"/>
  <c r="AM42" i="18" a="1"/>
  <c r="AM42" i="18"/>
  <c r="X42" i="18" a="1"/>
  <c r="X42" i="18"/>
  <c r="AL42" i="18" a="1"/>
  <c r="AZ42" i="18" a="1"/>
  <c r="BA42" i="18" a="1"/>
  <c r="BA42" i="18"/>
  <c r="BN42" i="18" a="1"/>
  <c r="BN42" i="18"/>
  <c r="BO42" i="18" a="1"/>
  <c r="AL42" i="18"/>
  <c r="AZ42" i="18"/>
  <c r="BO42" i="18"/>
  <c r="J58" i="18" a="1"/>
  <c r="J58" i="18"/>
  <c r="X58" i="18" a="1"/>
  <c r="X58" i="18"/>
  <c r="K58" i="18" a="1"/>
  <c r="Y58" i="18" a="1"/>
  <c r="AL58" i="18" a="1"/>
  <c r="AM58" i="18" a="1"/>
  <c r="AZ58" i="18" a="1"/>
  <c r="BA58" i="18" a="1"/>
  <c r="BN58" i="18" a="1"/>
  <c r="BO58" i="18" a="1"/>
  <c r="K58" i="18"/>
  <c r="Y58" i="18"/>
  <c r="AL58" i="18"/>
  <c r="AM58" i="18"/>
  <c r="AZ58" i="18"/>
  <c r="BA58" i="18"/>
  <c r="BN58" i="18"/>
  <c r="D58" i="18"/>
  <c r="BO58" i="18"/>
  <c r="J67" i="18" a="1"/>
  <c r="J67" i="18"/>
  <c r="X67" i="18" a="1"/>
  <c r="X67" i="18"/>
  <c r="K67" i="18" a="1"/>
  <c r="Y67" i="18" a="1"/>
  <c r="AL67" i="18" a="1"/>
  <c r="AM67" i="18" a="1"/>
  <c r="AZ67" i="18" a="1"/>
  <c r="BA67" i="18" a="1"/>
  <c r="BN67" i="18" a="1"/>
  <c r="BO67" i="18" a="1"/>
  <c r="K67" i="18"/>
  <c r="Y67" i="18"/>
  <c r="AL67" i="18"/>
  <c r="AM67" i="18"/>
  <c r="AZ67" i="18"/>
  <c r="BA67" i="18"/>
  <c r="BN67" i="18"/>
  <c r="BO67" i="18"/>
  <c r="E67" i="18"/>
  <c r="N64" i="19"/>
  <c r="D67" i="18"/>
  <c r="M64" i="19"/>
  <c r="E44" i="18"/>
  <c r="J59" i="19"/>
  <c r="E45" i="18"/>
  <c r="J60" i="19"/>
  <c r="E47" i="18"/>
  <c r="J62" i="19"/>
  <c r="E48" i="18"/>
  <c r="J63" i="19"/>
  <c r="E51" i="18"/>
  <c r="J66" i="19"/>
  <c r="E53" i="18"/>
  <c r="L59" i="19"/>
  <c r="E54" i="18"/>
  <c r="L60" i="19"/>
  <c r="E55" i="18"/>
  <c r="L61" i="19"/>
  <c r="E56" i="18"/>
  <c r="L62" i="19"/>
  <c r="E57" i="18"/>
  <c r="L63" i="19"/>
  <c r="E58" i="18"/>
  <c r="L64" i="19"/>
  <c r="E59" i="18"/>
  <c r="L65" i="19"/>
  <c r="E60" i="18"/>
  <c r="L66" i="19"/>
  <c r="E62" i="18"/>
  <c r="N59" i="19"/>
  <c r="E63" i="18"/>
  <c r="N60" i="19"/>
  <c r="E64" i="18"/>
  <c r="N61" i="19"/>
  <c r="E65" i="18"/>
  <c r="N62" i="19"/>
  <c r="E66" i="18"/>
  <c r="N63" i="19"/>
  <c r="E68" i="18"/>
  <c r="N65" i="19"/>
  <c r="E69" i="18"/>
  <c r="N66" i="19"/>
  <c r="E71" i="18"/>
  <c r="R59" i="19"/>
  <c r="E72" i="18"/>
  <c r="R60" i="19"/>
  <c r="E73" i="18"/>
  <c r="R61" i="19"/>
  <c r="E74" i="18"/>
  <c r="R62" i="19"/>
  <c r="E75" i="18"/>
  <c r="R63" i="19"/>
  <c r="E76" i="18"/>
  <c r="R64" i="19"/>
  <c r="E77" i="18"/>
  <c r="R65" i="19"/>
  <c r="E78" i="18"/>
  <c r="R66" i="19"/>
  <c r="C14" i="18"/>
  <c r="LE9" i="2"/>
  <c r="LF9" i="2"/>
  <c r="LQ9" i="2"/>
  <c r="LR9" i="2"/>
  <c r="MC9" i="2"/>
  <c r="MD9" i="2"/>
  <c r="KG9" i="2"/>
  <c r="KS9" i="2"/>
  <c r="ME9" i="2"/>
  <c r="IH9" i="2"/>
  <c r="IT9" i="2"/>
  <c r="JF9" i="2"/>
  <c r="JR9" i="2"/>
  <c r="JZ9" i="2"/>
  <c r="KB9" i="2"/>
  <c r="KH9" i="2"/>
  <c r="KT9" i="2"/>
  <c r="MF9" i="2"/>
  <c r="O15" i="9"/>
  <c r="CZ5" i="7"/>
  <c r="CZ6" i="7"/>
  <c r="CZ7" i="7"/>
  <c r="CZ8" i="7"/>
  <c r="CZ9" i="7"/>
  <c r="CZ10" i="7"/>
  <c r="CZ11" i="7"/>
  <c r="CZ4" i="7"/>
  <c r="GJ5" i="5"/>
  <c r="GV5" i="5"/>
  <c r="HH5" i="5"/>
  <c r="HT5" i="5"/>
  <c r="HV5" i="5"/>
  <c r="R38" i="19"/>
  <c r="GJ6" i="5"/>
  <c r="GV6" i="5"/>
  <c r="HH6" i="5"/>
  <c r="HT6" i="5"/>
  <c r="HV6" i="5"/>
  <c r="R39" i="19"/>
  <c r="GJ8" i="5"/>
  <c r="GV8" i="5"/>
  <c r="HH8" i="5"/>
  <c r="HT8" i="5"/>
  <c r="HV8" i="5"/>
  <c r="R40" i="19"/>
  <c r="GJ7" i="5"/>
  <c r="GV7" i="5"/>
  <c r="HH7" i="5"/>
  <c r="HT7" i="5"/>
  <c r="HV7" i="5"/>
  <c r="R41" i="19"/>
  <c r="GJ9" i="5"/>
  <c r="GV9" i="5"/>
  <c r="HH9" i="5"/>
  <c r="HT9" i="5"/>
  <c r="HV9" i="5"/>
  <c r="R42" i="19"/>
  <c r="GJ10" i="5"/>
  <c r="GV10" i="5"/>
  <c r="HH10" i="5"/>
  <c r="HT10" i="5"/>
  <c r="HV10" i="5"/>
  <c r="R43" i="19"/>
  <c r="GJ11" i="5"/>
  <c r="GV11" i="5"/>
  <c r="HH11" i="5"/>
  <c r="HT11" i="5"/>
  <c r="HV11" i="5"/>
  <c r="R44" i="19"/>
  <c r="GJ4" i="5"/>
  <c r="GV4" i="5"/>
  <c r="HH4" i="5"/>
  <c r="HT4" i="5"/>
  <c r="HV4" i="5"/>
  <c r="R37" i="19"/>
  <c r="GJ5" i="2"/>
  <c r="GV5" i="2"/>
  <c r="HH5" i="2"/>
  <c r="HT5" i="2"/>
  <c r="HV5" i="2"/>
  <c r="P38" i="19"/>
  <c r="GJ6" i="2"/>
  <c r="GV6" i="2"/>
  <c r="HH6" i="2"/>
  <c r="HT6" i="2"/>
  <c r="HV6" i="2"/>
  <c r="P39" i="19"/>
  <c r="GJ8" i="2"/>
  <c r="GV8" i="2"/>
  <c r="HH8" i="2"/>
  <c r="HT8" i="2"/>
  <c r="HV8" i="2"/>
  <c r="P40" i="19"/>
  <c r="GJ7" i="2"/>
  <c r="GV7" i="2"/>
  <c r="HH7" i="2"/>
  <c r="HT7" i="2"/>
  <c r="HV7" i="2"/>
  <c r="P41" i="19"/>
  <c r="GJ9" i="2"/>
  <c r="GV9" i="2"/>
  <c r="HH9" i="2"/>
  <c r="HT9" i="2"/>
  <c r="HV9" i="2"/>
  <c r="P42" i="19"/>
  <c r="GJ10" i="2"/>
  <c r="GV10" i="2"/>
  <c r="HH10" i="2"/>
  <c r="HT10" i="2"/>
  <c r="HV10" i="2"/>
  <c r="P43" i="19"/>
  <c r="GJ11" i="2"/>
  <c r="GV11" i="2"/>
  <c r="HH11" i="2"/>
  <c r="HT11" i="2"/>
  <c r="HV11" i="2"/>
  <c r="P44" i="19"/>
  <c r="GJ4" i="2"/>
  <c r="GV4" i="2"/>
  <c r="HH4" i="2"/>
  <c r="HT4" i="2"/>
  <c r="HV4" i="2"/>
  <c r="P37" i="19"/>
  <c r="GJ5" i="8"/>
  <c r="GV5" i="8"/>
  <c r="HH5" i="8"/>
  <c r="HT5" i="8"/>
  <c r="HV5" i="8"/>
  <c r="N38" i="19"/>
  <c r="GJ6" i="8"/>
  <c r="GV6" i="8"/>
  <c r="HH6" i="8"/>
  <c r="HT6" i="8"/>
  <c r="HV6" i="8"/>
  <c r="N39" i="19"/>
  <c r="GJ8" i="8"/>
  <c r="GV8" i="8"/>
  <c r="HH8" i="8"/>
  <c r="HT8" i="8"/>
  <c r="HV8" i="8"/>
  <c r="N40" i="19"/>
  <c r="GJ7" i="8"/>
  <c r="GV7" i="8"/>
  <c r="HH7" i="8"/>
  <c r="HT7" i="8"/>
  <c r="HV7" i="8"/>
  <c r="N41" i="19"/>
  <c r="GJ9" i="8"/>
  <c r="HH9" i="8"/>
  <c r="HT9" i="8"/>
  <c r="HV9" i="8"/>
  <c r="N42" i="19"/>
  <c r="GJ10" i="8"/>
  <c r="GV10" i="8"/>
  <c r="HH10" i="8"/>
  <c r="HT10" i="8"/>
  <c r="HV10" i="8"/>
  <c r="N43" i="19"/>
  <c r="GJ11" i="8"/>
  <c r="GV11" i="8"/>
  <c r="HH11" i="8"/>
  <c r="HT11" i="8"/>
  <c r="HV11" i="8"/>
  <c r="N44" i="19"/>
  <c r="GJ4" i="8"/>
  <c r="GV4" i="8"/>
  <c r="HH4" i="8"/>
  <c r="HT4" i="8"/>
  <c r="HV4" i="8"/>
  <c r="N37" i="19"/>
  <c r="GJ5" i="7"/>
  <c r="GV5" i="7"/>
  <c r="HH5" i="7"/>
  <c r="HT5" i="7"/>
  <c r="HV5" i="7"/>
  <c r="L38" i="19"/>
  <c r="GJ6" i="7"/>
  <c r="GV6" i="7"/>
  <c r="HH6" i="7"/>
  <c r="HT6" i="7"/>
  <c r="HV6" i="7"/>
  <c r="L39" i="19"/>
  <c r="GJ7" i="7"/>
  <c r="GV7" i="7"/>
  <c r="HH7" i="7"/>
  <c r="HT7" i="7"/>
  <c r="HV7" i="7"/>
  <c r="L40" i="19"/>
  <c r="GJ8" i="7"/>
  <c r="GV8" i="7"/>
  <c r="HH8" i="7"/>
  <c r="HT8" i="7"/>
  <c r="HV8" i="7"/>
  <c r="L41" i="19"/>
  <c r="GJ9" i="7"/>
  <c r="GV9" i="7"/>
  <c r="HH9" i="7"/>
  <c r="HT9" i="7"/>
  <c r="HV9" i="7"/>
  <c r="L42" i="19"/>
  <c r="GJ10" i="7"/>
  <c r="GV10" i="7"/>
  <c r="HH10" i="7"/>
  <c r="HT10" i="7"/>
  <c r="HV10" i="7"/>
  <c r="L43" i="19"/>
  <c r="GJ11" i="7"/>
  <c r="GV11" i="7"/>
  <c r="HH11" i="7"/>
  <c r="HT11" i="7"/>
  <c r="HV11" i="7"/>
  <c r="L44" i="19"/>
  <c r="GJ4" i="7"/>
  <c r="GV4" i="7"/>
  <c r="HH4" i="7"/>
  <c r="HT4" i="7"/>
  <c r="HV4" i="7"/>
  <c r="L37" i="19"/>
  <c r="GJ5" i="6"/>
  <c r="GV5" i="6"/>
  <c r="HH5" i="6"/>
  <c r="HT5" i="6"/>
  <c r="HV5" i="6"/>
  <c r="J38" i="19"/>
  <c r="GJ6" i="6"/>
  <c r="GV6" i="6"/>
  <c r="HH6" i="6"/>
  <c r="HT6" i="6"/>
  <c r="HV6" i="6"/>
  <c r="J39" i="19"/>
  <c r="GJ8" i="6"/>
  <c r="GV8" i="6"/>
  <c r="HH8" i="6"/>
  <c r="HT8" i="6"/>
  <c r="HV8" i="6"/>
  <c r="J40" i="19"/>
  <c r="GJ7" i="6"/>
  <c r="GV7" i="6"/>
  <c r="HH7" i="6"/>
  <c r="HT7" i="6"/>
  <c r="HV7" i="6"/>
  <c r="J41" i="19"/>
  <c r="GJ9" i="6"/>
  <c r="GV9" i="6"/>
  <c r="HH9" i="6"/>
  <c r="HT9" i="6"/>
  <c r="HV9" i="6"/>
  <c r="J42" i="19"/>
  <c r="GJ10" i="6"/>
  <c r="GV10" i="6"/>
  <c r="HH10" i="6"/>
  <c r="HT10" i="6"/>
  <c r="HV10" i="6"/>
  <c r="J43" i="19"/>
  <c r="GJ11" i="6"/>
  <c r="GV11" i="6"/>
  <c r="HH11" i="6"/>
  <c r="HT11" i="6"/>
  <c r="HV11" i="6"/>
  <c r="J44" i="19"/>
  <c r="GJ4" i="6"/>
  <c r="GV4" i="6"/>
  <c r="HH4" i="6"/>
  <c r="HT4" i="6"/>
  <c r="HV4" i="6"/>
  <c r="J37" i="19"/>
  <c r="GJ5" i="4"/>
  <c r="GV5" i="4"/>
  <c r="HH5" i="4"/>
  <c r="HT5" i="4"/>
  <c r="HV5" i="4"/>
  <c r="H38" i="19"/>
  <c r="GJ6" i="4"/>
  <c r="GV6" i="4"/>
  <c r="HH6" i="4"/>
  <c r="HT6" i="4"/>
  <c r="HV6" i="4"/>
  <c r="H39" i="19"/>
  <c r="GJ8" i="4"/>
  <c r="GV8" i="4"/>
  <c r="HH8" i="4"/>
  <c r="HT8" i="4"/>
  <c r="HV8" i="4"/>
  <c r="H40" i="19"/>
  <c r="GJ7" i="4"/>
  <c r="GV7" i="4"/>
  <c r="HH7" i="4"/>
  <c r="HT7" i="4"/>
  <c r="HV7" i="4"/>
  <c r="H41" i="19"/>
  <c r="GJ9" i="4"/>
  <c r="GV9" i="4"/>
  <c r="HH9" i="4"/>
  <c r="HT9" i="4"/>
  <c r="HV9" i="4"/>
  <c r="H42" i="19"/>
  <c r="GJ10" i="4"/>
  <c r="GV10" i="4"/>
  <c r="HH10" i="4"/>
  <c r="HT10" i="4"/>
  <c r="HV10" i="4"/>
  <c r="H43" i="19"/>
  <c r="GJ11" i="4"/>
  <c r="GV11" i="4"/>
  <c r="HH11" i="4"/>
  <c r="HT11" i="4"/>
  <c r="HV11" i="4"/>
  <c r="H44" i="19"/>
  <c r="GJ4" i="4"/>
  <c r="GV4" i="4"/>
  <c r="HH4" i="4"/>
  <c r="HT4" i="4"/>
  <c r="HV4" i="4"/>
  <c r="H37" i="19"/>
  <c r="GJ5" i="3"/>
  <c r="GV5" i="3"/>
  <c r="HH5" i="3"/>
  <c r="HT5" i="3"/>
  <c r="HV5" i="3"/>
  <c r="F38" i="19"/>
  <c r="GJ6" i="3"/>
  <c r="GV6" i="3"/>
  <c r="HH6" i="3"/>
  <c r="HT6" i="3"/>
  <c r="HV6" i="3"/>
  <c r="F39" i="19"/>
  <c r="GJ7" i="3"/>
  <c r="GV7" i="3"/>
  <c r="HH7" i="3"/>
  <c r="HT7" i="3"/>
  <c r="HV7" i="3"/>
  <c r="F40" i="19"/>
  <c r="GJ8" i="3"/>
  <c r="GV8" i="3"/>
  <c r="HH8" i="3"/>
  <c r="HT8" i="3"/>
  <c r="HV8" i="3"/>
  <c r="F41" i="19"/>
  <c r="GJ9" i="3"/>
  <c r="GV9" i="3"/>
  <c r="HH9" i="3"/>
  <c r="HT9" i="3"/>
  <c r="HV9" i="3"/>
  <c r="F42" i="19"/>
  <c r="GJ10" i="3"/>
  <c r="GV10" i="3"/>
  <c r="HH10" i="3"/>
  <c r="HT10" i="3"/>
  <c r="HV10" i="3"/>
  <c r="F43" i="19"/>
  <c r="GJ11" i="3"/>
  <c r="GV11" i="3"/>
  <c r="HH11" i="3"/>
  <c r="HT11" i="3"/>
  <c r="HV11" i="3"/>
  <c r="F44" i="19"/>
  <c r="GJ4" i="3"/>
  <c r="GV4" i="3"/>
  <c r="HH4" i="3"/>
  <c r="HT4" i="3"/>
  <c r="HV4" i="3"/>
  <c r="F37" i="19"/>
  <c r="IH5" i="5"/>
  <c r="IT5" i="5"/>
  <c r="JF5" i="5"/>
  <c r="JR5" i="5"/>
  <c r="JZ5" i="5"/>
  <c r="KB5" i="5"/>
  <c r="R49" i="19"/>
  <c r="IH6" i="5"/>
  <c r="IT6" i="5"/>
  <c r="JF6" i="5"/>
  <c r="JR6" i="5"/>
  <c r="JZ6" i="5"/>
  <c r="KB6" i="5"/>
  <c r="R50" i="19"/>
  <c r="IH8" i="5"/>
  <c r="IT8" i="5"/>
  <c r="JF8" i="5"/>
  <c r="JR8" i="5"/>
  <c r="JZ8" i="5"/>
  <c r="KB8" i="5"/>
  <c r="R51" i="19"/>
  <c r="IH7" i="5"/>
  <c r="IT7" i="5"/>
  <c r="JF7" i="5"/>
  <c r="JR7" i="5"/>
  <c r="JZ7" i="5"/>
  <c r="KB7" i="5"/>
  <c r="R52" i="19"/>
  <c r="IH9" i="5"/>
  <c r="IT9" i="5"/>
  <c r="JF9" i="5"/>
  <c r="JR9" i="5"/>
  <c r="JZ9" i="5"/>
  <c r="KB9" i="5"/>
  <c r="R53" i="19"/>
  <c r="IH10" i="5"/>
  <c r="IT10" i="5"/>
  <c r="JF10" i="5"/>
  <c r="JR10" i="5"/>
  <c r="JZ10" i="5"/>
  <c r="KB10" i="5"/>
  <c r="R54" i="19"/>
  <c r="IH11" i="5"/>
  <c r="IT11" i="5"/>
  <c r="JF11" i="5"/>
  <c r="JR11" i="5"/>
  <c r="JZ11" i="5"/>
  <c r="KB11" i="5"/>
  <c r="R55" i="19"/>
  <c r="IH4" i="5"/>
  <c r="IT4" i="5"/>
  <c r="JF4" i="5"/>
  <c r="JR4" i="5"/>
  <c r="JZ4" i="5"/>
  <c r="KB4" i="5"/>
  <c r="R48" i="19"/>
  <c r="IH5" i="2"/>
  <c r="IT5" i="2"/>
  <c r="JF5" i="2"/>
  <c r="JR5" i="2"/>
  <c r="JZ5" i="2"/>
  <c r="KB5" i="2"/>
  <c r="P49" i="19"/>
  <c r="IH6" i="2"/>
  <c r="IT6" i="2"/>
  <c r="JF6" i="2"/>
  <c r="JR6" i="2"/>
  <c r="JZ6" i="2"/>
  <c r="KB6" i="2"/>
  <c r="P50" i="19"/>
  <c r="IH8" i="2"/>
  <c r="IT8" i="2"/>
  <c r="JF8" i="2"/>
  <c r="JR8" i="2"/>
  <c r="JZ8" i="2"/>
  <c r="KB8" i="2"/>
  <c r="P51" i="19"/>
  <c r="IH7" i="2"/>
  <c r="IT7" i="2"/>
  <c r="JF7" i="2"/>
  <c r="JR7" i="2"/>
  <c r="JZ7" i="2"/>
  <c r="KB7" i="2"/>
  <c r="P52" i="19"/>
  <c r="P53" i="19"/>
  <c r="IH10" i="2"/>
  <c r="IT10" i="2"/>
  <c r="JF10" i="2"/>
  <c r="JR10" i="2"/>
  <c r="JZ10" i="2"/>
  <c r="KB10" i="2"/>
  <c r="P54" i="19"/>
  <c r="IH11" i="2"/>
  <c r="IT11" i="2"/>
  <c r="JF11" i="2"/>
  <c r="JR11" i="2"/>
  <c r="JZ11" i="2"/>
  <c r="KB11" i="2"/>
  <c r="P55" i="19"/>
  <c r="IH4" i="2"/>
  <c r="IT4" i="2"/>
  <c r="JF4" i="2"/>
  <c r="JR4" i="2"/>
  <c r="JZ4" i="2"/>
  <c r="KB4" i="2"/>
  <c r="P48" i="19"/>
  <c r="IH5" i="8"/>
  <c r="IT5" i="8"/>
  <c r="JF5" i="8"/>
  <c r="JR5" i="8"/>
  <c r="JZ5" i="8"/>
  <c r="KB5" i="8"/>
  <c r="N49" i="19"/>
  <c r="IH6" i="8"/>
  <c r="IT6" i="8"/>
  <c r="JF6" i="8"/>
  <c r="JR6" i="8"/>
  <c r="JZ6" i="8"/>
  <c r="KB6" i="8"/>
  <c r="N50" i="19"/>
  <c r="IH8" i="8"/>
  <c r="IT8" i="8"/>
  <c r="JF8" i="8"/>
  <c r="JR8" i="8"/>
  <c r="JZ8" i="8"/>
  <c r="KB8" i="8"/>
  <c r="N51" i="19"/>
  <c r="IH7" i="8"/>
  <c r="IT7" i="8"/>
  <c r="JF7" i="8"/>
  <c r="JR7" i="8"/>
  <c r="JZ7" i="8"/>
  <c r="KB7" i="8"/>
  <c r="N52" i="19"/>
  <c r="IH9" i="8"/>
  <c r="IT9" i="8"/>
  <c r="JF9" i="8"/>
  <c r="JR9" i="8"/>
  <c r="JZ9" i="8"/>
  <c r="KB9" i="8"/>
  <c r="N53" i="19"/>
  <c r="IH10" i="8"/>
  <c r="IT10" i="8"/>
  <c r="JF10" i="8"/>
  <c r="JR10" i="8"/>
  <c r="JZ10" i="8"/>
  <c r="KB10" i="8"/>
  <c r="N54" i="19"/>
  <c r="IH11" i="8"/>
  <c r="IT11" i="8"/>
  <c r="JF11" i="8"/>
  <c r="JR11" i="8"/>
  <c r="JZ11" i="8"/>
  <c r="KB11" i="8"/>
  <c r="N55" i="19"/>
  <c r="IH4" i="8"/>
  <c r="IT4" i="8"/>
  <c r="JF4" i="8"/>
  <c r="JR4" i="8"/>
  <c r="JZ4" i="8"/>
  <c r="KB4" i="8"/>
  <c r="N48" i="19"/>
  <c r="IH5" i="7"/>
  <c r="IT5" i="7"/>
  <c r="JF5" i="7"/>
  <c r="JR5" i="7"/>
  <c r="JZ5" i="7"/>
  <c r="KB5" i="7"/>
  <c r="L49" i="19"/>
  <c r="IH6" i="7"/>
  <c r="IT6" i="7"/>
  <c r="JF6" i="7"/>
  <c r="JR6" i="7"/>
  <c r="JZ6" i="7"/>
  <c r="KB6" i="7"/>
  <c r="L50" i="19"/>
  <c r="IH7" i="7"/>
  <c r="IT7" i="7"/>
  <c r="JF7" i="7"/>
  <c r="JR7" i="7"/>
  <c r="JZ7" i="7"/>
  <c r="KB7" i="7"/>
  <c r="L51" i="19"/>
  <c r="IH8" i="7"/>
  <c r="IT8" i="7"/>
  <c r="JF8" i="7"/>
  <c r="JR8" i="7"/>
  <c r="JZ8" i="7"/>
  <c r="KB8" i="7"/>
  <c r="L52" i="19"/>
  <c r="IH9" i="7"/>
  <c r="IT9" i="7"/>
  <c r="JF9" i="7"/>
  <c r="JR9" i="7"/>
  <c r="JZ9" i="7"/>
  <c r="KB9" i="7"/>
  <c r="L53" i="19"/>
  <c r="IH10" i="7"/>
  <c r="IT10" i="7"/>
  <c r="JF10" i="7"/>
  <c r="JR10" i="7"/>
  <c r="JZ10" i="7"/>
  <c r="KB10" i="7"/>
  <c r="L54" i="19"/>
  <c r="IH11" i="7"/>
  <c r="IT11" i="7"/>
  <c r="JF11" i="7"/>
  <c r="JR11" i="7"/>
  <c r="JZ11" i="7"/>
  <c r="KB11" i="7"/>
  <c r="L55" i="19"/>
  <c r="IH4" i="7"/>
  <c r="IT4" i="7"/>
  <c r="JF4" i="7"/>
  <c r="JR4" i="7"/>
  <c r="JZ4" i="7"/>
  <c r="KB4" i="7"/>
  <c r="L48" i="19"/>
  <c r="IH5" i="6"/>
  <c r="IT5" i="6"/>
  <c r="JF5" i="6"/>
  <c r="JR5" i="6"/>
  <c r="JZ5" i="6"/>
  <c r="KB5" i="6"/>
  <c r="J49" i="19"/>
  <c r="IH6" i="6"/>
  <c r="IT6" i="6"/>
  <c r="JF6" i="6"/>
  <c r="JR6" i="6"/>
  <c r="JZ6" i="6"/>
  <c r="KB6" i="6"/>
  <c r="J50" i="19"/>
  <c r="IH8" i="6"/>
  <c r="IT8" i="6"/>
  <c r="JF8" i="6"/>
  <c r="JR8" i="6"/>
  <c r="JZ8" i="6"/>
  <c r="KB8" i="6"/>
  <c r="J51" i="19"/>
  <c r="IH7" i="6"/>
  <c r="IT7" i="6"/>
  <c r="JF7" i="6"/>
  <c r="JR7" i="6"/>
  <c r="JZ7" i="6"/>
  <c r="KB7" i="6"/>
  <c r="J52" i="19"/>
  <c r="IH9" i="6"/>
  <c r="IT9" i="6"/>
  <c r="JF9" i="6"/>
  <c r="JR9" i="6"/>
  <c r="JZ9" i="6"/>
  <c r="KB9" i="6"/>
  <c r="J53" i="19"/>
  <c r="IH10" i="6"/>
  <c r="IT10" i="6"/>
  <c r="JF10" i="6"/>
  <c r="JR10" i="6"/>
  <c r="JZ10" i="6"/>
  <c r="KB10" i="6"/>
  <c r="J54" i="19"/>
  <c r="IH11" i="6"/>
  <c r="IT11" i="6"/>
  <c r="JF11" i="6"/>
  <c r="JR11" i="6"/>
  <c r="JZ11" i="6"/>
  <c r="KB11" i="6"/>
  <c r="J55" i="19"/>
  <c r="IH4" i="6"/>
  <c r="IT4" i="6"/>
  <c r="JF4" i="6"/>
  <c r="JR4" i="6"/>
  <c r="JZ4" i="6"/>
  <c r="KB4" i="6"/>
  <c r="J48" i="19"/>
  <c r="JZ5" i="4"/>
  <c r="KB5" i="4"/>
  <c r="H49" i="19"/>
  <c r="JZ6" i="4"/>
  <c r="KB6" i="4"/>
  <c r="H50" i="19"/>
  <c r="JZ8" i="4"/>
  <c r="KB8" i="4"/>
  <c r="H51" i="19"/>
  <c r="JZ7" i="4"/>
  <c r="KB7" i="4"/>
  <c r="H52" i="19"/>
  <c r="JZ9" i="4"/>
  <c r="KB9" i="4"/>
  <c r="H53" i="19"/>
  <c r="JZ10" i="4"/>
  <c r="KB10" i="4"/>
  <c r="H54" i="19"/>
  <c r="JZ11" i="4"/>
  <c r="KB11" i="4"/>
  <c r="H55" i="19"/>
  <c r="JZ4" i="4"/>
  <c r="KB4" i="4"/>
  <c r="H48" i="19"/>
  <c r="IG4" i="4"/>
  <c r="IS4" i="4"/>
  <c r="JE4" i="4"/>
  <c r="JQ4" i="4"/>
  <c r="JY4" i="4"/>
  <c r="KA4" i="4"/>
  <c r="G48" i="19"/>
  <c r="IH5" i="3"/>
  <c r="IT5" i="3"/>
  <c r="JF5" i="3"/>
  <c r="JR5" i="3"/>
  <c r="JZ5" i="3"/>
  <c r="KB5" i="3"/>
  <c r="F49" i="19"/>
  <c r="IH6" i="3"/>
  <c r="IT6" i="3"/>
  <c r="JF6" i="3"/>
  <c r="JR6" i="3"/>
  <c r="JZ6" i="3"/>
  <c r="KB6" i="3"/>
  <c r="F50" i="19"/>
  <c r="IH7" i="3"/>
  <c r="IT7" i="3"/>
  <c r="JF7" i="3"/>
  <c r="JR7" i="3"/>
  <c r="JZ7" i="3"/>
  <c r="KB7" i="3"/>
  <c r="F51" i="19"/>
  <c r="IH8" i="3"/>
  <c r="IT8" i="3"/>
  <c r="JF8" i="3"/>
  <c r="JR8" i="3"/>
  <c r="JZ8" i="3"/>
  <c r="KB8" i="3"/>
  <c r="F52" i="19"/>
  <c r="IH9" i="3"/>
  <c r="IT9" i="3"/>
  <c r="JF9" i="3"/>
  <c r="JR9" i="3"/>
  <c r="JZ9" i="3"/>
  <c r="KB9" i="3"/>
  <c r="F53" i="19"/>
  <c r="IH10" i="3"/>
  <c r="IT10" i="3"/>
  <c r="JF10" i="3"/>
  <c r="JR10" i="3"/>
  <c r="JZ10" i="3"/>
  <c r="KB10" i="3"/>
  <c r="F54" i="19"/>
  <c r="IH11" i="3"/>
  <c r="IT11" i="3"/>
  <c r="JF11" i="3"/>
  <c r="JR11" i="3"/>
  <c r="JZ11" i="3"/>
  <c r="KB11" i="3"/>
  <c r="F55" i="19"/>
  <c r="IH4" i="3"/>
  <c r="IT4" i="3"/>
  <c r="JF4" i="3"/>
  <c r="JR4" i="3"/>
  <c r="JZ4" i="3"/>
  <c r="KB4" i="3"/>
  <c r="F48" i="19"/>
  <c r="DZ5" i="5"/>
  <c r="EL5" i="5"/>
  <c r="EX5" i="5"/>
  <c r="FJ5" i="5"/>
  <c r="FV5" i="5"/>
  <c r="FX5" i="5"/>
  <c r="R27" i="19"/>
  <c r="DZ6" i="5"/>
  <c r="EL6" i="5"/>
  <c r="EX6" i="5"/>
  <c r="FJ6" i="5"/>
  <c r="FV6" i="5"/>
  <c r="FX6" i="5"/>
  <c r="R28" i="19"/>
  <c r="DZ8" i="5"/>
  <c r="EL8" i="5"/>
  <c r="EX8" i="5"/>
  <c r="FJ8" i="5"/>
  <c r="FV8" i="5"/>
  <c r="FX8" i="5"/>
  <c r="R29" i="19"/>
  <c r="DZ7" i="5"/>
  <c r="EL7" i="5"/>
  <c r="EX7" i="5"/>
  <c r="FJ7" i="5"/>
  <c r="FV7" i="5"/>
  <c r="FX7" i="5"/>
  <c r="R30" i="19"/>
  <c r="DZ9" i="5"/>
  <c r="EL9" i="5"/>
  <c r="EX9" i="5"/>
  <c r="FJ9" i="5"/>
  <c r="FV9" i="5"/>
  <c r="FX9" i="5"/>
  <c r="R31" i="19"/>
  <c r="DZ10" i="5"/>
  <c r="EL10" i="5"/>
  <c r="EX10" i="5"/>
  <c r="FJ10" i="5"/>
  <c r="FV10" i="5"/>
  <c r="FX10" i="5"/>
  <c r="R32" i="19"/>
  <c r="DZ11" i="5"/>
  <c r="EL11" i="5"/>
  <c r="EX11" i="5"/>
  <c r="FJ11" i="5"/>
  <c r="FV11" i="5"/>
  <c r="FX11" i="5"/>
  <c r="R33" i="19"/>
  <c r="DZ4" i="5"/>
  <c r="EL4" i="5"/>
  <c r="EX4" i="5"/>
  <c r="FJ4" i="5"/>
  <c r="FV4" i="5"/>
  <c r="FX4" i="5"/>
  <c r="R26" i="19"/>
  <c r="DZ5" i="2"/>
  <c r="EL5" i="2"/>
  <c r="EX5" i="2"/>
  <c r="FJ5" i="2"/>
  <c r="FV5" i="2"/>
  <c r="FX5" i="2"/>
  <c r="P27" i="19"/>
  <c r="DZ6" i="2"/>
  <c r="EL6" i="2"/>
  <c r="EX6" i="2"/>
  <c r="FJ6" i="2"/>
  <c r="FV6" i="2"/>
  <c r="FX6" i="2"/>
  <c r="P28" i="19"/>
  <c r="DZ8" i="2"/>
  <c r="EL8" i="2"/>
  <c r="EX8" i="2"/>
  <c r="FJ8" i="2"/>
  <c r="FV8" i="2"/>
  <c r="FX8" i="2"/>
  <c r="P29" i="19"/>
  <c r="DZ7" i="2"/>
  <c r="EL7" i="2"/>
  <c r="EX7" i="2"/>
  <c r="FJ7" i="2"/>
  <c r="FV7" i="2"/>
  <c r="FX7" i="2"/>
  <c r="P30" i="19"/>
  <c r="DZ9" i="2"/>
  <c r="EL9" i="2"/>
  <c r="EX9" i="2"/>
  <c r="FJ9" i="2"/>
  <c r="FV9" i="2"/>
  <c r="FX9" i="2"/>
  <c r="P31" i="19"/>
  <c r="DZ10" i="2"/>
  <c r="EL10" i="2"/>
  <c r="EX10" i="2"/>
  <c r="FJ10" i="2"/>
  <c r="FV10" i="2"/>
  <c r="FX10" i="2"/>
  <c r="P32" i="19"/>
  <c r="DZ11" i="2"/>
  <c r="EL11" i="2"/>
  <c r="EX11" i="2"/>
  <c r="FJ11" i="2"/>
  <c r="FV11" i="2"/>
  <c r="FX11" i="2"/>
  <c r="P33" i="19"/>
  <c r="DZ4" i="2"/>
  <c r="EL4" i="2"/>
  <c r="EX4" i="2"/>
  <c r="FJ4" i="2"/>
  <c r="FV4" i="2"/>
  <c r="FX4" i="2"/>
  <c r="P26" i="19"/>
  <c r="DZ5" i="8"/>
  <c r="EL5" i="8"/>
  <c r="EX5" i="8"/>
  <c r="FJ5" i="8"/>
  <c r="FV5" i="8"/>
  <c r="FX5" i="8"/>
  <c r="N27" i="19"/>
  <c r="DZ6" i="8"/>
  <c r="EL6" i="8"/>
  <c r="EX6" i="8"/>
  <c r="FJ6" i="8"/>
  <c r="FV6" i="8"/>
  <c r="FX6" i="8"/>
  <c r="N28" i="19"/>
  <c r="DZ8" i="8"/>
  <c r="EL8" i="8"/>
  <c r="EX8" i="8"/>
  <c r="FJ8" i="8"/>
  <c r="FV8" i="8"/>
  <c r="FX8" i="8"/>
  <c r="N29" i="19"/>
  <c r="DZ7" i="8"/>
  <c r="EL7" i="8"/>
  <c r="EX7" i="8"/>
  <c r="FJ7" i="8"/>
  <c r="FV7" i="8"/>
  <c r="FX7" i="8"/>
  <c r="N30" i="19"/>
  <c r="EL9" i="8"/>
  <c r="EX9" i="8"/>
  <c r="FJ9" i="8"/>
  <c r="FV9" i="8"/>
  <c r="FX9" i="8"/>
  <c r="N31" i="19"/>
  <c r="DZ10" i="8"/>
  <c r="EL10" i="8"/>
  <c r="EX10" i="8"/>
  <c r="FJ10" i="8"/>
  <c r="FV10" i="8"/>
  <c r="FX10" i="8"/>
  <c r="N32" i="19"/>
  <c r="DZ11" i="8"/>
  <c r="EL11" i="8"/>
  <c r="EX11" i="8"/>
  <c r="FJ11" i="8"/>
  <c r="FV11" i="8"/>
  <c r="FX11" i="8"/>
  <c r="N33" i="19"/>
  <c r="DZ4" i="8"/>
  <c r="EL4" i="8"/>
  <c r="EX4" i="8"/>
  <c r="FJ4" i="8"/>
  <c r="FV4" i="8"/>
  <c r="FX4" i="8"/>
  <c r="N26" i="19"/>
  <c r="DZ5" i="7"/>
  <c r="EL5" i="7"/>
  <c r="EX5" i="7"/>
  <c r="FJ5" i="7"/>
  <c r="FV5" i="7"/>
  <c r="FX5" i="7"/>
  <c r="L27" i="19"/>
  <c r="DZ6" i="7"/>
  <c r="EL6" i="7"/>
  <c r="EX6" i="7"/>
  <c r="FJ6" i="7"/>
  <c r="FV6" i="7"/>
  <c r="FX6" i="7"/>
  <c r="L28" i="19"/>
  <c r="DZ7" i="7"/>
  <c r="EL7" i="7"/>
  <c r="EX7" i="7"/>
  <c r="FJ7" i="7"/>
  <c r="FV7" i="7"/>
  <c r="FX7" i="7"/>
  <c r="L29" i="19"/>
  <c r="DZ8" i="7"/>
  <c r="EL8" i="7"/>
  <c r="EX8" i="7"/>
  <c r="FJ8" i="7"/>
  <c r="FV8" i="7"/>
  <c r="FX8" i="7"/>
  <c r="L30" i="19"/>
  <c r="DZ9" i="7"/>
  <c r="EL9" i="7"/>
  <c r="EX9" i="7"/>
  <c r="FJ9" i="7"/>
  <c r="FV9" i="7"/>
  <c r="FX9" i="7"/>
  <c r="L31" i="19"/>
  <c r="DZ10" i="7"/>
  <c r="EL10" i="7"/>
  <c r="EX10" i="7"/>
  <c r="FJ10" i="7"/>
  <c r="FV10" i="7"/>
  <c r="FX10" i="7"/>
  <c r="L32" i="19"/>
  <c r="DZ11" i="7"/>
  <c r="EL11" i="7"/>
  <c r="EX11" i="7"/>
  <c r="FJ11" i="7"/>
  <c r="FV11" i="7"/>
  <c r="FX11" i="7"/>
  <c r="L33" i="19"/>
  <c r="DZ4" i="7"/>
  <c r="EL4" i="7"/>
  <c r="EX4" i="7"/>
  <c r="FJ4" i="7"/>
  <c r="FV4" i="7"/>
  <c r="FX4" i="7"/>
  <c r="L26" i="19"/>
  <c r="DZ5" i="6"/>
  <c r="EL5" i="6"/>
  <c r="EX5" i="6"/>
  <c r="FJ5" i="6"/>
  <c r="FV5" i="6"/>
  <c r="FX5" i="6"/>
  <c r="J27" i="19"/>
  <c r="DZ6" i="6"/>
  <c r="EL6" i="6"/>
  <c r="EX6" i="6"/>
  <c r="FJ6" i="6"/>
  <c r="FV6" i="6"/>
  <c r="FX6" i="6"/>
  <c r="J28" i="19"/>
  <c r="DZ8" i="6"/>
  <c r="EL8" i="6"/>
  <c r="EX8" i="6"/>
  <c r="FJ8" i="6"/>
  <c r="FV8" i="6"/>
  <c r="FX8" i="6"/>
  <c r="J29" i="19"/>
  <c r="DZ7" i="6"/>
  <c r="EL7" i="6"/>
  <c r="EX7" i="6"/>
  <c r="FJ7" i="6"/>
  <c r="FV7" i="6"/>
  <c r="FX7" i="6"/>
  <c r="J30" i="19"/>
  <c r="DZ9" i="6"/>
  <c r="EL9" i="6"/>
  <c r="EX9" i="6"/>
  <c r="FJ9" i="6"/>
  <c r="FV9" i="6"/>
  <c r="FX9" i="6"/>
  <c r="J31" i="19"/>
  <c r="DZ10" i="6"/>
  <c r="EL10" i="6"/>
  <c r="EX10" i="6"/>
  <c r="FJ10" i="6"/>
  <c r="FV10" i="6"/>
  <c r="FX10" i="6"/>
  <c r="J32" i="19"/>
  <c r="DZ11" i="6"/>
  <c r="EL11" i="6"/>
  <c r="EX11" i="6"/>
  <c r="FJ11" i="6"/>
  <c r="FV11" i="6"/>
  <c r="FX11" i="6"/>
  <c r="J33" i="19"/>
  <c r="DZ4" i="6"/>
  <c r="EL4" i="6"/>
  <c r="EX4" i="6"/>
  <c r="FJ4" i="6"/>
  <c r="FV4" i="6"/>
  <c r="FX4" i="6"/>
  <c r="J26" i="19"/>
  <c r="DZ5" i="4"/>
  <c r="EL5" i="4"/>
  <c r="EX5" i="4"/>
  <c r="FJ5" i="4"/>
  <c r="FV5" i="4"/>
  <c r="FX5" i="4"/>
  <c r="H27" i="19"/>
  <c r="DZ6" i="4"/>
  <c r="EL6" i="4"/>
  <c r="EX6" i="4"/>
  <c r="FJ6" i="4"/>
  <c r="FV6" i="4"/>
  <c r="FX6" i="4"/>
  <c r="H28" i="19"/>
  <c r="DZ8" i="4"/>
  <c r="EL8" i="4"/>
  <c r="EX8" i="4"/>
  <c r="FJ8" i="4"/>
  <c r="FV8" i="4"/>
  <c r="FX8" i="4"/>
  <c r="H29" i="19"/>
  <c r="DZ7" i="4"/>
  <c r="EL7" i="4"/>
  <c r="EX7" i="4"/>
  <c r="FJ7" i="4"/>
  <c r="FV7" i="4"/>
  <c r="FX7" i="4"/>
  <c r="H30" i="19"/>
  <c r="DZ9" i="4"/>
  <c r="EL9" i="4"/>
  <c r="EX9" i="4"/>
  <c r="FJ9" i="4"/>
  <c r="FX9" i="4"/>
  <c r="H31" i="19"/>
  <c r="DZ10" i="4"/>
  <c r="EL10" i="4"/>
  <c r="EX10" i="4"/>
  <c r="FJ10" i="4"/>
  <c r="FV10" i="4"/>
  <c r="FX10" i="4"/>
  <c r="H32" i="19"/>
  <c r="DZ11" i="4"/>
  <c r="EL11" i="4"/>
  <c r="EX11" i="4"/>
  <c r="FJ11" i="4"/>
  <c r="FV11" i="4"/>
  <c r="FX11" i="4"/>
  <c r="H33" i="19"/>
  <c r="DZ4" i="4"/>
  <c r="EL4" i="4"/>
  <c r="EX4" i="4"/>
  <c r="FJ4" i="4"/>
  <c r="FV4" i="4"/>
  <c r="FX4" i="4"/>
  <c r="H26" i="19"/>
  <c r="DZ5" i="3"/>
  <c r="EL5" i="3"/>
  <c r="EX5" i="3"/>
  <c r="FJ5" i="3"/>
  <c r="FV5" i="3"/>
  <c r="FX5" i="3"/>
  <c r="F27" i="19"/>
  <c r="DZ6" i="3"/>
  <c r="EL6" i="3"/>
  <c r="EX6" i="3"/>
  <c r="FJ6" i="3"/>
  <c r="FV6" i="3"/>
  <c r="FX6" i="3"/>
  <c r="F28" i="19"/>
  <c r="DZ7" i="3"/>
  <c r="EL7" i="3"/>
  <c r="EX7" i="3"/>
  <c r="FJ7" i="3"/>
  <c r="FV7" i="3"/>
  <c r="FX7" i="3"/>
  <c r="F29" i="19"/>
  <c r="DZ8" i="3"/>
  <c r="EL8" i="3"/>
  <c r="EX8" i="3"/>
  <c r="FJ8" i="3"/>
  <c r="FV8" i="3"/>
  <c r="FX8" i="3"/>
  <c r="F30" i="19"/>
  <c r="DZ9" i="3"/>
  <c r="EL9" i="3"/>
  <c r="EX9" i="3"/>
  <c r="FJ9" i="3"/>
  <c r="FP9" i="3"/>
  <c r="FV9" i="3"/>
  <c r="FX9" i="3"/>
  <c r="F31" i="19"/>
  <c r="DZ10" i="3"/>
  <c r="EL10" i="3"/>
  <c r="EX10" i="3"/>
  <c r="FJ10" i="3"/>
  <c r="FV10" i="3"/>
  <c r="FX10" i="3"/>
  <c r="F32" i="19"/>
  <c r="DZ11" i="3"/>
  <c r="EL11" i="3"/>
  <c r="EX11" i="3"/>
  <c r="FJ11" i="3"/>
  <c r="FV11" i="3"/>
  <c r="FX11" i="3"/>
  <c r="F33" i="19"/>
  <c r="DZ4" i="3"/>
  <c r="EL4" i="3"/>
  <c r="EX4" i="3"/>
  <c r="FJ4" i="3"/>
  <c r="FV4" i="3"/>
  <c r="FX4" i="3"/>
  <c r="F26" i="19"/>
  <c r="DR5" i="5"/>
  <c r="R16" i="19"/>
  <c r="DR6" i="5"/>
  <c r="R17" i="19"/>
  <c r="DR8" i="5"/>
  <c r="R18" i="19"/>
  <c r="DR7" i="5"/>
  <c r="R19" i="19"/>
  <c r="DR9" i="5"/>
  <c r="R20" i="19"/>
  <c r="DR10" i="5"/>
  <c r="R21" i="19"/>
  <c r="DR11" i="5"/>
  <c r="R22" i="19"/>
  <c r="DR4" i="5"/>
  <c r="R15" i="19"/>
  <c r="DR5" i="2"/>
  <c r="P16" i="19"/>
  <c r="DR6" i="2"/>
  <c r="P17" i="19"/>
  <c r="DR8" i="2"/>
  <c r="P18" i="19"/>
  <c r="DR7" i="2"/>
  <c r="P19" i="19"/>
  <c r="DR9" i="2"/>
  <c r="P20" i="19"/>
  <c r="DR10" i="2"/>
  <c r="P21" i="19"/>
  <c r="DR11" i="2"/>
  <c r="P22" i="19"/>
  <c r="DR4" i="2"/>
  <c r="P15" i="19"/>
  <c r="DR5" i="8"/>
  <c r="N16" i="19"/>
  <c r="DR6" i="8"/>
  <c r="N17" i="19"/>
  <c r="DR8" i="8"/>
  <c r="N18" i="19"/>
  <c r="DR7" i="8"/>
  <c r="N19" i="19"/>
  <c r="DR9" i="8"/>
  <c r="N20" i="19"/>
  <c r="DR10" i="8"/>
  <c r="N21" i="19"/>
  <c r="DR11" i="8"/>
  <c r="N22" i="19"/>
  <c r="DR4" i="8"/>
  <c r="N15" i="19"/>
  <c r="DR5" i="7"/>
  <c r="L16" i="19"/>
  <c r="DR6" i="7"/>
  <c r="L17" i="19"/>
  <c r="DR7" i="7"/>
  <c r="L18" i="19"/>
  <c r="DR8" i="7"/>
  <c r="L19" i="19"/>
  <c r="DR9" i="7"/>
  <c r="L20" i="19"/>
  <c r="DR10" i="7"/>
  <c r="L21" i="19"/>
  <c r="DR11" i="7"/>
  <c r="L22" i="19"/>
  <c r="DR4" i="7"/>
  <c r="L15" i="19"/>
  <c r="DR5" i="6"/>
  <c r="J16" i="19"/>
  <c r="DR6" i="6"/>
  <c r="J17" i="19"/>
  <c r="DR8" i="6"/>
  <c r="J18" i="19"/>
  <c r="DR7" i="6"/>
  <c r="J19" i="19"/>
  <c r="DR9" i="6"/>
  <c r="J20" i="19"/>
  <c r="DR10" i="6"/>
  <c r="J21" i="19"/>
  <c r="DR11" i="6"/>
  <c r="J22" i="19"/>
  <c r="DR4" i="6"/>
  <c r="J15" i="19"/>
  <c r="DR5" i="4"/>
  <c r="H16" i="19"/>
  <c r="DR6" i="4"/>
  <c r="H17" i="19"/>
  <c r="DR8" i="4"/>
  <c r="H18" i="19"/>
  <c r="DR7" i="4"/>
  <c r="H19" i="19"/>
  <c r="DR9" i="4"/>
  <c r="H20" i="19"/>
  <c r="DR10" i="4"/>
  <c r="H21" i="19"/>
  <c r="DR11" i="4"/>
  <c r="H22" i="19"/>
  <c r="DR4" i="4"/>
  <c r="H15" i="19"/>
  <c r="DR5" i="3"/>
  <c r="F16" i="19"/>
  <c r="DR6" i="3"/>
  <c r="F17" i="19"/>
  <c r="DR7" i="3"/>
  <c r="F18" i="19"/>
  <c r="DR8" i="3"/>
  <c r="F19" i="19"/>
  <c r="DR9" i="3"/>
  <c r="F20" i="19"/>
  <c r="DR10" i="3"/>
  <c r="F21" i="19"/>
  <c r="DR11" i="3"/>
  <c r="F22" i="19"/>
  <c r="DR4" i="3"/>
  <c r="F15" i="19"/>
  <c r="BP5" i="5"/>
  <c r="R5" i="19"/>
  <c r="BP6" i="5"/>
  <c r="R6" i="19"/>
  <c r="BP8" i="5"/>
  <c r="R7" i="19"/>
  <c r="BP7" i="5"/>
  <c r="R8" i="19"/>
  <c r="BP9" i="5"/>
  <c r="R9" i="19"/>
  <c r="BP10" i="5"/>
  <c r="R10" i="19"/>
  <c r="BP11" i="5"/>
  <c r="R11" i="19"/>
  <c r="BP4" i="5"/>
  <c r="R4" i="19"/>
  <c r="BP5" i="2"/>
  <c r="P5" i="19"/>
  <c r="BP6" i="2"/>
  <c r="P6" i="19"/>
  <c r="BP8" i="2"/>
  <c r="P7" i="19"/>
  <c r="BP7" i="2"/>
  <c r="P8" i="19"/>
  <c r="BP9" i="2"/>
  <c r="P9" i="19"/>
  <c r="BP10" i="2"/>
  <c r="P10" i="19"/>
  <c r="BP11" i="2"/>
  <c r="P11" i="19"/>
  <c r="BP4" i="2"/>
  <c r="P4" i="19"/>
  <c r="BP5" i="8"/>
  <c r="N5" i="19"/>
  <c r="BP6" i="8"/>
  <c r="N6" i="19"/>
  <c r="BP8" i="8"/>
  <c r="N7" i="19"/>
  <c r="BP7" i="8"/>
  <c r="N8" i="19"/>
  <c r="BP9" i="8"/>
  <c r="N9" i="19"/>
  <c r="BP10" i="8"/>
  <c r="N10" i="19"/>
  <c r="BP11" i="8"/>
  <c r="N11" i="19"/>
  <c r="BP4" i="8"/>
  <c r="N4" i="19"/>
  <c r="BP5" i="7"/>
  <c r="L5" i="19"/>
  <c r="BP6" i="7"/>
  <c r="L6" i="19"/>
  <c r="BP7" i="7"/>
  <c r="L7" i="19"/>
  <c r="BP8" i="7"/>
  <c r="L8" i="19"/>
  <c r="BP9" i="7"/>
  <c r="L9" i="19"/>
  <c r="BP10" i="7"/>
  <c r="L10" i="19"/>
  <c r="BP11" i="7"/>
  <c r="L11" i="19"/>
  <c r="BP4" i="7"/>
  <c r="L4" i="19"/>
  <c r="BP5" i="6"/>
  <c r="J5" i="19"/>
  <c r="BP6" i="6"/>
  <c r="J6" i="19"/>
  <c r="BP8" i="6"/>
  <c r="J7" i="19"/>
  <c r="BP7" i="6"/>
  <c r="J8" i="19"/>
  <c r="BP9" i="6"/>
  <c r="J9" i="19"/>
  <c r="BP10" i="6"/>
  <c r="J10" i="19"/>
  <c r="BP11" i="6"/>
  <c r="J11" i="19"/>
  <c r="BP4" i="6"/>
  <c r="J4" i="19"/>
  <c r="BP5" i="4"/>
  <c r="H5" i="19"/>
  <c r="BP6" i="4"/>
  <c r="H6" i="19"/>
  <c r="BP8" i="4"/>
  <c r="H7" i="19"/>
  <c r="BP7" i="4"/>
  <c r="H8" i="19"/>
  <c r="BP9" i="4"/>
  <c r="H9" i="19"/>
  <c r="BP10" i="4"/>
  <c r="H10" i="19"/>
  <c r="BP11" i="4"/>
  <c r="H11" i="19"/>
  <c r="BP4" i="4"/>
  <c r="H4" i="19"/>
  <c r="BP5" i="3"/>
  <c r="F5" i="19"/>
  <c r="BP6" i="3"/>
  <c r="F6" i="19"/>
  <c r="BP7" i="3"/>
  <c r="F7" i="19"/>
  <c r="BP8" i="3"/>
  <c r="F8" i="19"/>
  <c r="BP9" i="3"/>
  <c r="F9" i="19"/>
  <c r="BP10" i="3"/>
  <c r="F10" i="19"/>
  <c r="BP11" i="3"/>
  <c r="F11" i="19"/>
  <c r="BP4" i="3"/>
  <c r="F4" i="19"/>
  <c r="IG11" i="5"/>
  <c r="IS11" i="5"/>
  <c r="JE11" i="5"/>
  <c r="JQ11" i="5"/>
  <c r="JY11" i="5"/>
  <c r="KA11" i="5"/>
  <c r="Q55" i="19"/>
  <c r="IG11" i="2"/>
  <c r="IS11" i="2"/>
  <c r="JE11" i="2"/>
  <c r="JQ11" i="2"/>
  <c r="JY11" i="2"/>
  <c r="KA11" i="2"/>
  <c r="O55" i="19"/>
  <c r="IG11" i="8"/>
  <c r="IS11" i="8"/>
  <c r="JE11" i="8"/>
  <c r="JQ11" i="8"/>
  <c r="JY11" i="8"/>
  <c r="KA11" i="8"/>
  <c r="M55" i="19"/>
  <c r="IG11" i="7"/>
  <c r="IS11" i="7"/>
  <c r="JE11" i="7"/>
  <c r="JQ11" i="7"/>
  <c r="JY11" i="7"/>
  <c r="KA11" i="7"/>
  <c r="K55" i="19"/>
  <c r="IG11" i="6"/>
  <c r="IS11" i="6"/>
  <c r="JE11" i="6"/>
  <c r="JQ11" i="6"/>
  <c r="JY11" i="6"/>
  <c r="KA11" i="6"/>
  <c r="I55" i="19"/>
  <c r="IG11" i="4"/>
  <c r="IS11" i="4"/>
  <c r="JE11" i="4"/>
  <c r="JQ11" i="4"/>
  <c r="JY11" i="4"/>
  <c r="KA11" i="4"/>
  <c r="G55" i="19"/>
  <c r="IG11" i="3"/>
  <c r="IS11" i="3"/>
  <c r="JE11" i="3"/>
  <c r="JQ11" i="3"/>
  <c r="JY11" i="3"/>
  <c r="KA11" i="3"/>
  <c r="E55" i="19"/>
  <c r="S55" i="19" a="1"/>
  <c r="S55" i="19"/>
  <c r="IG10" i="5"/>
  <c r="IS10" i="5"/>
  <c r="JE10" i="5"/>
  <c r="JQ10" i="5"/>
  <c r="JY10" i="5"/>
  <c r="KA10" i="5"/>
  <c r="Q54" i="19"/>
  <c r="IG10" i="2"/>
  <c r="IS10" i="2"/>
  <c r="JE10" i="2"/>
  <c r="JQ10" i="2"/>
  <c r="JY10" i="2"/>
  <c r="KA10" i="2"/>
  <c r="O54" i="19"/>
  <c r="IG10" i="8"/>
  <c r="IS10" i="8"/>
  <c r="JE10" i="8"/>
  <c r="JQ10" i="8"/>
  <c r="JY10" i="8"/>
  <c r="KA10" i="8"/>
  <c r="M54" i="19"/>
  <c r="IG10" i="7"/>
  <c r="IS10" i="7"/>
  <c r="JE10" i="7"/>
  <c r="JQ10" i="7"/>
  <c r="JY10" i="7"/>
  <c r="KA10" i="7"/>
  <c r="K54" i="19"/>
  <c r="IG10" i="6"/>
  <c r="IS10" i="6"/>
  <c r="JE10" i="6"/>
  <c r="JQ10" i="6"/>
  <c r="JY10" i="6"/>
  <c r="KA10" i="6"/>
  <c r="I54" i="19"/>
  <c r="IG10" i="4"/>
  <c r="IS10" i="4"/>
  <c r="JE10" i="4"/>
  <c r="JQ10" i="4"/>
  <c r="JY10" i="4"/>
  <c r="KA10" i="4"/>
  <c r="G54" i="19"/>
  <c r="IG10" i="3"/>
  <c r="IS10" i="3"/>
  <c r="JE10" i="3"/>
  <c r="JQ10" i="3"/>
  <c r="JY10" i="3"/>
  <c r="KA10" i="3"/>
  <c r="E54" i="19"/>
  <c r="IG9" i="5"/>
  <c r="IS9" i="5"/>
  <c r="JE9" i="5"/>
  <c r="JQ9" i="5"/>
  <c r="JY9" i="5"/>
  <c r="KA9" i="5"/>
  <c r="Q53" i="19"/>
  <c r="IG9" i="2"/>
  <c r="IS9" i="2"/>
  <c r="JE9" i="2"/>
  <c r="JQ9" i="2"/>
  <c r="JY9" i="2"/>
  <c r="KA9" i="2"/>
  <c r="O53" i="19"/>
  <c r="IG9" i="8"/>
  <c r="IS9" i="8"/>
  <c r="JE9" i="8"/>
  <c r="JQ9" i="8"/>
  <c r="JY9" i="8"/>
  <c r="KA9" i="8"/>
  <c r="M53" i="19"/>
  <c r="K53" i="19"/>
  <c r="IG9" i="6"/>
  <c r="IS9" i="6"/>
  <c r="JE9" i="6"/>
  <c r="JQ9" i="6"/>
  <c r="JY9" i="6"/>
  <c r="KA9" i="6"/>
  <c r="I53" i="19"/>
  <c r="IG9" i="4"/>
  <c r="IS9" i="4"/>
  <c r="JE9" i="4"/>
  <c r="JQ9" i="4"/>
  <c r="JY9" i="4"/>
  <c r="KA9" i="4"/>
  <c r="G53" i="19"/>
  <c r="IG9" i="3"/>
  <c r="IS9" i="3"/>
  <c r="JE9" i="3"/>
  <c r="JQ9" i="3"/>
  <c r="JY9" i="3"/>
  <c r="KA9" i="3"/>
  <c r="E53" i="19"/>
  <c r="S53" i="19" a="1"/>
  <c r="S53" i="19"/>
  <c r="T53" i="19" a="1"/>
  <c r="T53" i="19"/>
  <c r="IG7" i="5"/>
  <c r="IS7" i="5"/>
  <c r="JE7" i="5"/>
  <c r="JQ7" i="5"/>
  <c r="JY7" i="5"/>
  <c r="KA7" i="5"/>
  <c r="Q52" i="19"/>
  <c r="IG7" i="2"/>
  <c r="IS7" i="2"/>
  <c r="JE7" i="2"/>
  <c r="JQ7" i="2"/>
  <c r="JY7" i="2"/>
  <c r="KA7" i="2"/>
  <c r="O52" i="19"/>
  <c r="IG7" i="8"/>
  <c r="IS7" i="8"/>
  <c r="JE7" i="8"/>
  <c r="JQ7" i="8"/>
  <c r="JY7" i="8"/>
  <c r="KA7" i="8"/>
  <c r="M52" i="19"/>
  <c r="IG8" i="7"/>
  <c r="IS8" i="7"/>
  <c r="JE8" i="7"/>
  <c r="JQ8" i="7"/>
  <c r="JY8" i="7"/>
  <c r="KA8" i="7"/>
  <c r="K52" i="19"/>
  <c r="IG7" i="6"/>
  <c r="IS7" i="6"/>
  <c r="JE7" i="6"/>
  <c r="JQ7" i="6"/>
  <c r="JY7" i="6"/>
  <c r="KA7" i="6"/>
  <c r="I52" i="19"/>
  <c r="IG7" i="4"/>
  <c r="IS7" i="4"/>
  <c r="JE7" i="4"/>
  <c r="JQ7" i="4"/>
  <c r="JY7" i="4"/>
  <c r="KA7" i="4"/>
  <c r="G52" i="19"/>
  <c r="IG8" i="3"/>
  <c r="IS8" i="3"/>
  <c r="JE8" i="3"/>
  <c r="JQ8" i="3"/>
  <c r="JY8" i="3"/>
  <c r="KA8" i="3"/>
  <c r="E52" i="19"/>
  <c r="IG8" i="5"/>
  <c r="IS8" i="5"/>
  <c r="JE8" i="5"/>
  <c r="JQ8" i="5"/>
  <c r="JY8" i="5"/>
  <c r="KA8" i="5"/>
  <c r="Q51" i="19"/>
  <c r="IG8" i="2"/>
  <c r="IS8" i="2"/>
  <c r="JE8" i="2"/>
  <c r="JQ8" i="2"/>
  <c r="JY8" i="2"/>
  <c r="KA8" i="2"/>
  <c r="O51" i="19"/>
  <c r="IG8" i="8"/>
  <c r="IS8" i="8"/>
  <c r="JE8" i="8"/>
  <c r="JQ8" i="8"/>
  <c r="JY8" i="8"/>
  <c r="KA8" i="8"/>
  <c r="M51" i="19"/>
  <c r="IG7" i="7"/>
  <c r="IS7" i="7"/>
  <c r="JE7" i="7"/>
  <c r="JQ7" i="7"/>
  <c r="JY7" i="7"/>
  <c r="KA7" i="7"/>
  <c r="K51" i="19"/>
  <c r="IG8" i="6"/>
  <c r="IS8" i="6"/>
  <c r="JE8" i="6"/>
  <c r="JQ8" i="6"/>
  <c r="JY8" i="6"/>
  <c r="KA8" i="6"/>
  <c r="I51" i="19"/>
  <c r="IG8" i="4"/>
  <c r="IS8" i="4"/>
  <c r="JE8" i="4"/>
  <c r="JQ8" i="4"/>
  <c r="JY8" i="4"/>
  <c r="KA8" i="4"/>
  <c r="G51" i="19"/>
  <c r="IG7" i="3"/>
  <c r="IS7" i="3"/>
  <c r="JE7" i="3"/>
  <c r="JQ7" i="3"/>
  <c r="JY7" i="3"/>
  <c r="KA7" i="3"/>
  <c r="E51" i="19"/>
  <c r="S51" i="19" a="1"/>
  <c r="S51" i="19"/>
  <c r="IG6" i="5"/>
  <c r="IS6" i="5"/>
  <c r="JE6" i="5"/>
  <c r="JQ6" i="5"/>
  <c r="JY6" i="5"/>
  <c r="KA6" i="5"/>
  <c r="Q50" i="19"/>
  <c r="IG6" i="2"/>
  <c r="IS6" i="2"/>
  <c r="JE6" i="2"/>
  <c r="JQ6" i="2"/>
  <c r="JY6" i="2"/>
  <c r="KA6" i="2"/>
  <c r="O50" i="19"/>
  <c r="IG6" i="8"/>
  <c r="IS6" i="8"/>
  <c r="JE6" i="8"/>
  <c r="JQ6" i="8"/>
  <c r="JY6" i="8"/>
  <c r="KA6" i="8"/>
  <c r="M50" i="19"/>
  <c r="IG6" i="7"/>
  <c r="IS6" i="7"/>
  <c r="JE6" i="7"/>
  <c r="JQ6" i="7"/>
  <c r="JY6" i="7"/>
  <c r="KA6" i="7"/>
  <c r="K50" i="19"/>
  <c r="IG6" i="6"/>
  <c r="IS6" i="6"/>
  <c r="JE6" i="6"/>
  <c r="JQ6" i="6"/>
  <c r="JY6" i="6"/>
  <c r="KA6" i="6"/>
  <c r="I50" i="19"/>
  <c r="IG6" i="4"/>
  <c r="IS6" i="4"/>
  <c r="JE6" i="4"/>
  <c r="JQ6" i="4"/>
  <c r="JY6" i="4"/>
  <c r="KA6" i="4"/>
  <c r="G50" i="19"/>
  <c r="IG6" i="3"/>
  <c r="IS6" i="3"/>
  <c r="JE6" i="3"/>
  <c r="JQ6" i="3"/>
  <c r="JY6" i="3"/>
  <c r="KA6" i="3"/>
  <c r="E50" i="19"/>
  <c r="S50" i="19" a="1"/>
  <c r="S50" i="19"/>
  <c r="IG5" i="5"/>
  <c r="IS5" i="5"/>
  <c r="JE5" i="5"/>
  <c r="JQ5" i="5"/>
  <c r="JY5" i="5"/>
  <c r="KA5" i="5"/>
  <c r="Q49" i="19"/>
  <c r="IG5" i="2"/>
  <c r="IS5" i="2"/>
  <c r="JE5" i="2"/>
  <c r="JQ5" i="2"/>
  <c r="JY5" i="2"/>
  <c r="KA5" i="2"/>
  <c r="O49" i="19"/>
  <c r="IG5" i="8"/>
  <c r="IS5" i="8"/>
  <c r="JE5" i="8"/>
  <c r="JQ5" i="8"/>
  <c r="JY5" i="8"/>
  <c r="KA5" i="8"/>
  <c r="M49" i="19"/>
  <c r="IG5" i="7"/>
  <c r="IS5" i="7"/>
  <c r="JE5" i="7"/>
  <c r="JQ5" i="7"/>
  <c r="JY5" i="7"/>
  <c r="KA5" i="7"/>
  <c r="K49" i="19"/>
  <c r="IG5" i="6"/>
  <c r="IS5" i="6"/>
  <c r="JE5" i="6"/>
  <c r="JQ5" i="6"/>
  <c r="JY5" i="6"/>
  <c r="KA5" i="6"/>
  <c r="I49" i="19"/>
  <c r="IG5" i="4"/>
  <c r="IS5" i="4"/>
  <c r="JE5" i="4"/>
  <c r="JQ5" i="4"/>
  <c r="JY5" i="4"/>
  <c r="KA5" i="4"/>
  <c r="G49" i="19"/>
  <c r="IG5" i="3"/>
  <c r="IS5" i="3"/>
  <c r="JE5" i="3"/>
  <c r="JQ5" i="3"/>
  <c r="JY5" i="3"/>
  <c r="KA5" i="3"/>
  <c r="E49" i="19"/>
  <c r="S49" i="19" a="1"/>
  <c r="S49" i="19"/>
  <c r="T49" i="19" a="1"/>
  <c r="T49" i="19"/>
  <c r="IG4" i="5"/>
  <c r="IS4" i="5"/>
  <c r="JE4" i="5"/>
  <c r="JQ4" i="5"/>
  <c r="JY4" i="5"/>
  <c r="KA4" i="5"/>
  <c r="Q48" i="19"/>
  <c r="IG4" i="2"/>
  <c r="IS4" i="2"/>
  <c r="JE4" i="2"/>
  <c r="JQ4" i="2"/>
  <c r="JY4" i="2"/>
  <c r="KA4" i="2"/>
  <c r="O48" i="19"/>
  <c r="IG4" i="8"/>
  <c r="IS4" i="8"/>
  <c r="JE4" i="8"/>
  <c r="JQ4" i="8"/>
  <c r="JY4" i="8"/>
  <c r="KA4" i="8"/>
  <c r="M48" i="19"/>
  <c r="IG4" i="7"/>
  <c r="IS4" i="7"/>
  <c r="JE4" i="7"/>
  <c r="JQ4" i="7"/>
  <c r="JY4" i="7"/>
  <c r="KA4" i="7"/>
  <c r="K48" i="19"/>
  <c r="IG4" i="6"/>
  <c r="IS4" i="6"/>
  <c r="JE4" i="6"/>
  <c r="JQ4" i="6"/>
  <c r="JY4" i="6"/>
  <c r="KA4" i="6"/>
  <c r="I48" i="19"/>
  <c r="IG4" i="3"/>
  <c r="IS4" i="3"/>
  <c r="JE4" i="3"/>
  <c r="JQ4" i="3"/>
  <c r="JY4" i="3"/>
  <c r="KA4" i="3"/>
  <c r="E48" i="19"/>
  <c r="T48" i="19" a="1"/>
  <c r="T48" i="19"/>
  <c r="GI11" i="5"/>
  <c r="GU11" i="5"/>
  <c r="HG11" i="5"/>
  <c r="HS11" i="5"/>
  <c r="HU11" i="5"/>
  <c r="Q44" i="19"/>
  <c r="GI11" i="2"/>
  <c r="GU11" i="2"/>
  <c r="HG11" i="2"/>
  <c r="HS11" i="2"/>
  <c r="HU11" i="2"/>
  <c r="O44" i="19"/>
  <c r="GI11" i="8"/>
  <c r="GU11" i="8"/>
  <c r="HG11" i="8"/>
  <c r="HS11" i="8"/>
  <c r="HU11" i="8"/>
  <c r="M44" i="19"/>
  <c r="GI11" i="7"/>
  <c r="GU11" i="7"/>
  <c r="HG11" i="7"/>
  <c r="HS11" i="7"/>
  <c r="HU11" i="7"/>
  <c r="K44" i="19"/>
  <c r="GI11" i="6"/>
  <c r="GU11" i="6"/>
  <c r="HG11" i="6"/>
  <c r="HS11" i="6"/>
  <c r="HU11" i="6"/>
  <c r="I44" i="19"/>
  <c r="GI11" i="4"/>
  <c r="GU11" i="4"/>
  <c r="HG11" i="4"/>
  <c r="HS11" i="4"/>
  <c r="HU11" i="4"/>
  <c r="G44" i="19"/>
  <c r="GI11" i="3"/>
  <c r="GU11" i="3"/>
  <c r="HG11" i="3"/>
  <c r="HS11" i="3"/>
  <c r="HU11" i="3"/>
  <c r="E44" i="19"/>
  <c r="GI10" i="5"/>
  <c r="GU10" i="5"/>
  <c r="HG10" i="5"/>
  <c r="HS10" i="5"/>
  <c r="HU10" i="5"/>
  <c r="Q43" i="19"/>
  <c r="GI10" i="2"/>
  <c r="GU10" i="2"/>
  <c r="HG10" i="2"/>
  <c r="HS10" i="2"/>
  <c r="HU10" i="2"/>
  <c r="O43" i="19"/>
  <c r="GI10" i="8"/>
  <c r="GU10" i="8"/>
  <c r="HG10" i="8"/>
  <c r="HS10" i="8"/>
  <c r="HU10" i="8"/>
  <c r="M43" i="19"/>
  <c r="GI10" i="7"/>
  <c r="GU10" i="7"/>
  <c r="HG10" i="7"/>
  <c r="HS10" i="7"/>
  <c r="HU10" i="7"/>
  <c r="K43" i="19"/>
  <c r="GI10" i="6"/>
  <c r="GU10" i="6"/>
  <c r="HG10" i="6"/>
  <c r="HS10" i="6"/>
  <c r="HU10" i="6"/>
  <c r="I43" i="19"/>
  <c r="GI10" i="4"/>
  <c r="GU10" i="4"/>
  <c r="HG10" i="4"/>
  <c r="HS10" i="4"/>
  <c r="HU10" i="4"/>
  <c r="G43" i="19"/>
  <c r="GI10" i="3"/>
  <c r="GU10" i="3"/>
  <c r="HG10" i="3"/>
  <c r="HS10" i="3"/>
  <c r="HU10" i="3"/>
  <c r="E43" i="19"/>
  <c r="T43" i="19" a="1"/>
  <c r="T43" i="19"/>
  <c r="GI9" i="5"/>
  <c r="GU9" i="5"/>
  <c r="HG9" i="5"/>
  <c r="HS9" i="5"/>
  <c r="HU9" i="5"/>
  <c r="Q42" i="19"/>
  <c r="GI9" i="2"/>
  <c r="GU9" i="2"/>
  <c r="HG9" i="2"/>
  <c r="HS9" i="2"/>
  <c r="HU9" i="2"/>
  <c r="O42" i="19"/>
  <c r="GI9" i="8"/>
  <c r="HG9" i="8"/>
  <c r="HS9" i="8"/>
  <c r="HU9" i="8"/>
  <c r="M42" i="19"/>
  <c r="GI9" i="7"/>
  <c r="GU9" i="7"/>
  <c r="HG9" i="7"/>
  <c r="HS9" i="7"/>
  <c r="HU9" i="7"/>
  <c r="K42" i="19"/>
  <c r="GI9" i="6"/>
  <c r="GU9" i="6"/>
  <c r="HG9" i="6"/>
  <c r="HS9" i="6"/>
  <c r="HU9" i="6"/>
  <c r="I42" i="19"/>
  <c r="GI9" i="4"/>
  <c r="GU9" i="4"/>
  <c r="HG9" i="4"/>
  <c r="HS9" i="4"/>
  <c r="HU9" i="4"/>
  <c r="G42" i="19"/>
  <c r="GI9" i="3"/>
  <c r="GU9" i="3"/>
  <c r="HG9" i="3"/>
  <c r="HS9" i="3"/>
  <c r="HU9" i="3"/>
  <c r="E42" i="19"/>
  <c r="S42" i="19" a="1"/>
  <c r="S42" i="19"/>
  <c r="T42" i="19" a="1"/>
  <c r="T42" i="19"/>
  <c r="GI7" i="5"/>
  <c r="GU7" i="5"/>
  <c r="HG7" i="5"/>
  <c r="HS7" i="5"/>
  <c r="HU7" i="5"/>
  <c r="Q41" i="19"/>
  <c r="GI7" i="2"/>
  <c r="GU7" i="2"/>
  <c r="HG7" i="2"/>
  <c r="HS7" i="2"/>
  <c r="HU7" i="2"/>
  <c r="O41" i="19"/>
  <c r="GI7" i="8"/>
  <c r="GU7" i="8"/>
  <c r="HG7" i="8"/>
  <c r="HS7" i="8"/>
  <c r="HU7" i="8"/>
  <c r="M41" i="19"/>
  <c r="GI8" i="7"/>
  <c r="GU8" i="7"/>
  <c r="HG8" i="7"/>
  <c r="HS8" i="7"/>
  <c r="HU8" i="7"/>
  <c r="K41" i="19"/>
  <c r="GI7" i="6"/>
  <c r="GU7" i="6"/>
  <c r="HG7" i="6"/>
  <c r="HS7" i="6"/>
  <c r="HU7" i="6"/>
  <c r="I41" i="19"/>
  <c r="GI7" i="4"/>
  <c r="GU7" i="4"/>
  <c r="HG7" i="4"/>
  <c r="HS7" i="4"/>
  <c r="HU7" i="4"/>
  <c r="G41" i="19"/>
  <c r="GI8" i="3"/>
  <c r="GU8" i="3"/>
  <c r="HG8" i="3"/>
  <c r="HS8" i="3"/>
  <c r="HU8" i="3"/>
  <c r="E41" i="19"/>
  <c r="S41" i="19" a="1"/>
  <c r="S41" i="19"/>
  <c r="GI8" i="5"/>
  <c r="GU8" i="5"/>
  <c r="HG8" i="5"/>
  <c r="HS8" i="5"/>
  <c r="HU8" i="5"/>
  <c r="Q40" i="19"/>
  <c r="GI8" i="2"/>
  <c r="GU8" i="2"/>
  <c r="HG8" i="2"/>
  <c r="HS8" i="2"/>
  <c r="HU8" i="2"/>
  <c r="O40" i="19"/>
  <c r="GI8" i="8"/>
  <c r="GU8" i="8"/>
  <c r="HG8" i="8"/>
  <c r="HS8" i="8"/>
  <c r="HU8" i="8"/>
  <c r="M40" i="19"/>
  <c r="GI7" i="7"/>
  <c r="GU7" i="7"/>
  <c r="HG7" i="7"/>
  <c r="HS7" i="7"/>
  <c r="HU7" i="7"/>
  <c r="K40" i="19"/>
  <c r="GI8" i="6"/>
  <c r="GU8" i="6"/>
  <c r="HG8" i="6"/>
  <c r="HS8" i="6"/>
  <c r="HU8" i="6"/>
  <c r="I40" i="19"/>
  <c r="GI8" i="4"/>
  <c r="GU8" i="4"/>
  <c r="HG8" i="4"/>
  <c r="HS8" i="4"/>
  <c r="HU8" i="4"/>
  <c r="G40" i="19"/>
  <c r="GI7" i="3"/>
  <c r="GU7" i="3"/>
  <c r="HG7" i="3"/>
  <c r="HS7" i="3"/>
  <c r="HU7" i="3"/>
  <c r="E40" i="19"/>
  <c r="GI6" i="5"/>
  <c r="GU6" i="5"/>
  <c r="HG6" i="5"/>
  <c r="HS6" i="5"/>
  <c r="HU6" i="5"/>
  <c r="Q39" i="19"/>
  <c r="GI6" i="2"/>
  <c r="GU6" i="2"/>
  <c r="HG6" i="2"/>
  <c r="HS6" i="2"/>
  <c r="HU6" i="2"/>
  <c r="O39" i="19"/>
  <c r="GI6" i="8"/>
  <c r="GU6" i="8"/>
  <c r="HG6" i="8"/>
  <c r="HS6" i="8"/>
  <c r="HU6" i="8"/>
  <c r="M39" i="19"/>
  <c r="GI6" i="7"/>
  <c r="GU6" i="7"/>
  <c r="HG6" i="7"/>
  <c r="HS6" i="7"/>
  <c r="HU6" i="7"/>
  <c r="K39" i="19"/>
  <c r="GI6" i="6"/>
  <c r="GU6" i="6"/>
  <c r="HG6" i="6"/>
  <c r="HS6" i="6"/>
  <c r="HU6" i="6"/>
  <c r="I39" i="19"/>
  <c r="GI6" i="4"/>
  <c r="GU6" i="4"/>
  <c r="HG6" i="4"/>
  <c r="HS6" i="4"/>
  <c r="HU6" i="4"/>
  <c r="G39" i="19"/>
  <c r="GI6" i="3"/>
  <c r="GU6" i="3"/>
  <c r="HG6" i="3"/>
  <c r="HS6" i="3"/>
  <c r="HU6" i="3"/>
  <c r="E39" i="19"/>
  <c r="T39" i="19" a="1"/>
  <c r="T39" i="19"/>
  <c r="GI5" i="5"/>
  <c r="GU5" i="5"/>
  <c r="HG5" i="5"/>
  <c r="HS5" i="5"/>
  <c r="HU5" i="5"/>
  <c r="Q38" i="19"/>
  <c r="GI5" i="2"/>
  <c r="GU5" i="2"/>
  <c r="HG5" i="2"/>
  <c r="HS5" i="2"/>
  <c r="HU5" i="2"/>
  <c r="O38" i="19"/>
  <c r="GI5" i="8"/>
  <c r="GU5" i="8"/>
  <c r="HG5" i="8"/>
  <c r="HS5" i="8"/>
  <c r="HU5" i="8"/>
  <c r="M38" i="19"/>
  <c r="GI5" i="7"/>
  <c r="GU5" i="7"/>
  <c r="HG5" i="7"/>
  <c r="HS5" i="7"/>
  <c r="HU5" i="7"/>
  <c r="K38" i="19"/>
  <c r="GI5" i="6"/>
  <c r="GU5" i="6"/>
  <c r="HG5" i="6"/>
  <c r="HS5" i="6"/>
  <c r="HU5" i="6"/>
  <c r="I38" i="19"/>
  <c r="GI5" i="4"/>
  <c r="GU5" i="4"/>
  <c r="HG5" i="4"/>
  <c r="HS5" i="4"/>
  <c r="HU5" i="4"/>
  <c r="G38" i="19"/>
  <c r="GI5" i="3"/>
  <c r="GU5" i="3"/>
  <c r="HG5" i="3"/>
  <c r="HS5" i="3"/>
  <c r="HU5" i="3"/>
  <c r="E38" i="19"/>
  <c r="S38" i="19" a="1"/>
  <c r="S38" i="19"/>
  <c r="T38" i="19" a="1"/>
  <c r="T38" i="19"/>
  <c r="GI4" i="5"/>
  <c r="GU4" i="5"/>
  <c r="HG4" i="5"/>
  <c r="HS4" i="5"/>
  <c r="HU4" i="5"/>
  <c r="Q37" i="19"/>
  <c r="GI4" i="2"/>
  <c r="GU4" i="2"/>
  <c r="HG4" i="2"/>
  <c r="HS4" i="2"/>
  <c r="HU4" i="2"/>
  <c r="O37" i="19"/>
  <c r="GI4" i="8"/>
  <c r="GU4" i="8"/>
  <c r="HG4" i="8"/>
  <c r="HS4" i="8"/>
  <c r="HU4" i="8"/>
  <c r="M37" i="19"/>
  <c r="GI4" i="7"/>
  <c r="GU4" i="7"/>
  <c r="HG4" i="7"/>
  <c r="HS4" i="7"/>
  <c r="HU4" i="7"/>
  <c r="K37" i="19"/>
  <c r="GI4" i="6"/>
  <c r="GU4" i="6"/>
  <c r="HG4" i="6"/>
  <c r="HS4" i="6"/>
  <c r="HU4" i="6"/>
  <c r="I37" i="19"/>
  <c r="GI4" i="4"/>
  <c r="GU4" i="4"/>
  <c r="HG4" i="4"/>
  <c r="HS4" i="4"/>
  <c r="HU4" i="4"/>
  <c r="G37" i="19"/>
  <c r="GI4" i="3"/>
  <c r="GU4" i="3"/>
  <c r="HG4" i="3"/>
  <c r="HS4" i="3"/>
  <c r="HU4" i="3"/>
  <c r="E37" i="19"/>
  <c r="T37" i="19" a="1"/>
  <c r="T37" i="19"/>
  <c r="DY11" i="5"/>
  <c r="EK11" i="5"/>
  <c r="EW11" i="5"/>
  <c r="FI11" i="5"/>
  <c r="FU11" i="5"/>
  <c r="FW11" i="5"/>
  <c r="Q33" i="19"/>
  <c r="DY11" i="2"/>
  <c r="EK11" i="2"/>
  <c r="EW11" i="2"/>
  <c r="FI11" i="2"/>
  <c r="FU11" i="2"/>
  <c r="FW11" i="2"/>
  <c r="O33" i="19"/>
  <c r="DY11" i="8"/>
  <c r="EK11" i="8"/>
  <c r="EW11" i="8"/>
  <c r="FI11" i="8"/>
  <c r="FU11" i="8"/>
  <c r="FW11" i="8"/>
  <c r="M33" i="19"/>
  <c r="DY11" i="7"/>
  <c r="EK11" i="7"/>
  <c r="EW11" i="7"/>
  <c r="FI11" i="7"/>
  <c r="FU11" i="7"/>
  <c r="FW11" i="7"/>
  <c r="K33" i="19"/>
  <c r="DY11" i="6"/>
  <c r="EK11" i="6"/>
  <c r="EW11" i="6"/>
  <c r="FI11" i="6"/>
  <c r="FU11" i="6"/>
  <c r="FW11" i="6"/>
  <c r="I33" i="19"/>
  <c r="DY11" i="4"/>
  <c r="EK11" i="4"/>
  <c r="EW11" i="4"/>
  <c r="FI11" i="4"/>
  <c r="FU11" i="4"/>
  <c r="FW11" i="4"/>
  <c r="G33" i="19"/>
  <c r="DY11" i="3"/>
  <c r="EK11" i="3"/>
  <c r="EW11" i="3"/>
  <c r="FI11" i="3"/>
  <c r="FU11" i="3"/>
  <c r="FW11" i="3"/>
  <c r="E33" i="19"/>
  <c r="S33" i="19" a="1"/>
  <c r="S33" i="19"/>
  <c r="T33" i="19" a="1"/>
  <c r="T33" i="19"/>
  <c r="DY10" i="5"/>
  <c r="EK10" i="5"/>
  <c r="EW10" i="5"/>
  <c r="FI10" i="5"/>
  <c r="FU10" i="5"/>
  <c r="FW10" i="5"/>
  <c r="Q32" i="19"/>
  <c r="DY10" i="2"/>
  <c r="EK10" i="2"/>
  <c r="EW10" i="2"/>
  <c r="FI10" i="2"/>
  <c r="FU10" i="2"/>
  <c r="FW10" i="2"/>
  <c r="O32" i="19"/>
  <c r="DY10" i="8"/>
  <c r="EK10" i="8"/>
  <c r="EW10" i="8"/>
  <c r="FI10" i="8"/>
  <c r="FU10" i="8"/>
  <c r="FW10" i="8"/>
  <c r="M32" i="19"/>
  <c r="DQ10" i="7"/>
  <c r="DY10" i="7"/>
  <c r="EK10" i="7"/>
  <c r="EW10" i="7"/>
  <c r="FI10" i="7"/>
  <c r="FU10" i="7"/>
  <c r="FW10" i="7"/>
  <c r="K32" i="19"/>
  <c r="DY10" i="6"/>
  <c r="EK10" i="6"/>
  <c r="EW10" i="6"/>
  <c r="FI10" i="6"/>
  <c r="FU10" i="6"/>
  <c r="FW10" i="6"/>
  <c r="I32" i="19"/>
  <c r="DY10" i="4"/>
  <c r="EK10" i="4"/>
  <c r="EW10" i="4"/>
  <c r="FI10" i="4"/>
  <c r="FU10" i="4"/>
  <c r="FW10" i="4"/>
  <c r="G32" i="19"/>
  <c r="DY10" i="3"/>
  <c r="EK10" i="3"/>
  <c r="EW10" i="3"/>
  <c r="FI10" i="3"/>
  <c r="FU10" i="3"/>
  <c r="FW10" i="3"/>
  <c r="E32" i="19"/>
  <c r="S32" i="19" a="1"/>
  <c r="S32" i="19"/>
  <c r="DY9" i="5"/>
  <c r="EK9" i="5"/>
  <c r="EW9" i="5"/>
  <c r="FI9" i="5"/>
  <c r="FU9" i="5"/>
  <c r="FW9" i="5"/>
  <c r="Q31" i="19"/>
  <c r="DY9" i="2"/>
  <c r="EK9" i="2"/>
  <c r="EW9" i="2"/>
  <c r="FI9" i="2"/>
  <c r="FU9" i="2"/>
  <c r="FW9" i="2"/>
  <c r="O31" i="19"/>
  <c r="EK9" i="8"/>
  <c r="EW9" i="8"/>
  <c r="FI9" i="8"/>
  <c r="FU9" i="8"/>
  <c r="FW9" i="8"/>
  <c r="M31" i="19"/>
  <c r="DQ9" i="7"/>
  <c r="DY9" i="7"/>
  <c r="EK9" i="7"/>
  <c r="EW9" i="7"/>
  <c r="FI9" i="7"/>
  <c r="FU9" i="7"/>
  <c r="FW9" i="7"/>
  <c r="K31" i="19"/>
  <c r="DY9" i="6"/>
  <c r="EK9" i="6"/>
  <c r="EW9" i="6"/>
  <c r="FI9" i="6"/>
  <c r="FU9" i="6"/>
  <c r="FW9" i="6"/>
  <c r="I31" i="19"/>
  <c r="EK9" i="4"/>
  <c r="EW9" i="4"/>
  <c r="FI9" i="4"/>
  <c r="FW9" i="4"/>
  <c r="G31" i="19"/>
  <c r="DY9" i="3"/>
  <c r="EK9" i="3"/>
  <c r="EW9" i="3"/>
  <c r="FI9" i="3"/>
  <c r="FU9" i="3"/>
  <c r="FW9" i="3"/>
  <c r="E31" i="19"/>
  <c r="S31" i="19" a="1"/>
  <c r="S31" i="19"/>
  <c r="T31" i="19" a="1"/>
  <c r="T31" i="19"/>
  <c r="DY7" i="5"/>
  <c r="EK7" i="5"/>
  <c r="EW7" i="5"/>
  <c r="FI7" i="5"/>
  <c r="FU7" i="5"/>
  <c r="FW7" i="5"/>
  <c r="Q30" i="19"/>
  <c r="DY7" i="2"/>
  <c r="EK7" i="2"/>
  <c r="EW7" i="2"/>
  <c r="FI7" i="2"/>
  <c r="FU7" i="2"/>
  <c r="FW7" i="2"/>
  <c r="O30" i="19"/>
  <c r="DY7" i="8"/>
  <c r="EK7" i="8"/>
  <c r="EW7" i="8"/>
  <c r="FI7" i="8"/>
  <c r="FU7" i="8"/>
  <c r="FW7" i="8"/>
  <c r="M30" i="19"/>
  <c r="DQ8" i="7"/>
  <c r="DY8" i="7"/>
  <c r="EK8" i="7"/>
  <c r="EW8" i="7"/>
  <c r="FI8" i="7"/>
  <c r="FU8" i="7"/>
  <c r="FW8" i="7"/>
  <c r="K30" i="19"/>
  <c r="DY7" i="6"/>
  <c r="EK7" i="6"/>
  <c r="EW7" i="6"/>
  <c r="FI7" i="6"/>
  <c r="FU7" i="6"/>
  <c r="FW7" i="6"/>
  <c r="I30" i="19"/>
  <c r="DY7" i="4"/>
  <c r="EK7" i="4"/>
  <c r="EW7" i="4"/>
  <c r="FI7" i="4"/>
  <c r="FU7" i="4"/>
  <c r="FW7" i="4"/>
  <c r="G30" i="19"/>
  <c r="DY8" i="3"/>
  <c r="EK8" i="3"/>
  <c r="EW8" i="3"/>
  <c r="FI8" i="3"/>
  <c r="FU8" i="3"/>
  <c r="FW8" i="3"/>
  <c r="E30" i="19"/>
  <c r="S30" i="19" a="1"/>
  <c r="S30" i="19"/>
  <c r="DY8" i="5"/>
  <c r="EK8" i="5"/>
  <c r="EW8" i="5"/>
  <c r="FI8" i="5"/>
  <c r="FU8" i="5"/>
  <c r="FW8" i="5"/>
  <c r="Q29" i="19"/>
  <c r="DY8" i="2"/>
  <c r="EK8" i="2"/>
  <c r="EW8" i="2"/>
  <c r="FI8" i="2"/>
  <c r="FU8" i="2"/>
  <c r="FW8" i="2"/>
  <c r="O29" i="19"/>
  <c r="DY8" i="8"/>
  <c r="EK8" i="8"/>
  <c r="EW8" i="8"/>
  <c r="FI8" i="8"/>
  <c r="FU8" i="8"/>
  <c r="FW8" i="8"/>
  <c r="M29" i="19"/>
  <c r="DQ7" i="7"/>
  <c r="DY7" i="7"/>
  <c r="EK7" i="7"/>
  <c r="EW7" i="7"/>
  <c r="FI7" i="7"/>
  <c r="FU7" i="7"/>
  <c r="FW7" i="7"/>
  <c r="K29" i="19"/>
  <c r="DY8" i="6"/>
  <c r="EK8" i="6"/>
  <c r="EW8" i="6"/>
  <c r="FI8" i="6"/>
  <c r="FU8" i="6"/>
  <c r="FW8" i="6"/>
  <c r="I29" i="19"/>
  <c r="DY8" i="4"/>
  <c r="EK8" i="4"/>
  <c r="EW8" i="4"/>
  <c r="FI8" i="4"/>
  <c r="FU8" i="4"/>
  <c r="FW8" i="4"/>
  <c r="G29" i="19"/>
  <c r="DY7" i="3"/>
  <c r="EK7" i="3"/>
  <c r="EW7" i="3"/>
  <c r="FI7" i="3"/>
  <c r="FU7" i="3"/>
  <c r="FW7" i="3"/>
  <c r="E29" i="19"/>
  <c r="S29" i="19" a="1"/>
  <c r="S29" i="19"/>
  <c r="T29" i="19" a="1"/>
  <c r="T29" i="19"/>
  <c r="DY6" i="5"/>
  <c r="EK6" i="5"/>
  <c r="EW6" i="5"/>
  <c r="FI6" i="5"/>
  <c r="FU6" i="5"/>
  <c r="FW6" i="5"/>
  <c r="Q28" i="19"/>
  <c r="DY6" i="2"/>
  <c r="EK6" i="2"/>
  <c r="EW6" i="2"/>
  <c r="FI6" i="2"/>
  <c r="FU6" i="2"/>
  <c r="FW6" i="2"/>
  <c r="O28" i="19"/>
  <c r="DY6" i="8"/>
  <c r="EK6" i="8"/>
  <c r="EW6" i="8"/>
  <c r="FI6" i="8"/>
  <c r="FU6" i="8"/>
  <c r="FW6" i="8"/>
  <c r="M28" i="19"/>
  <c r="DY6" i="7"/>
  <c r="EK6" i="7"/>
  <c r="EW6" i="7"/>
  <c r="FI6" i="7"/>
  <c r="FU6" i="7"/>
  <c r="FW6" i="7"/>
  <c r="K28" i="19"/>
  <c r="DY6" i="6"/>
  <c r="EK6" i="6"/>
  <c r="EW6" i="6"/>
  <c r="FI6" i="6"/>
  <c r="FU6" i="6"/>
  <c r="FW6" i="6"/>
  <c r="I28" i="19"/>
  <c r="DY6" i="4"/>
  <c r="EK6" i="4"/>
  <c r="EW6" i="4"/>
  <c r="FI6" i="4"/>
  <c r="FU6" i="4"/>
  <c r="FW6" i="4"/>
  <c r="G28" i="19"/>
  <c r="DY6" i="3"/>
  <c r="EK6" i="3"/>
  <c r="EW6" i="3"/>
  <c r="FI6" i="3"/>
  <c r="FU6" i="3"/>
  <c r="FW6" i="3"/>
  <c r="E28" i="19"/>
  <c r="S28" i="19" a="1"/>
  <c r="S28" i="19"/>
  <c r="DY5" i="5"/>
  <c r="EK5" i="5"/>
  <c r="EW5" i="5"/>
  <c r="FI5" i="5"/>
  <c r="FU5" i="5"/>
  <c r="FW5" i="5"/>
  <c r="Q27" i="19"/>
  <c r="DY5" i="2"/>
  <c r="EK5" i="2"/>
  <c r="EW5" i="2"/>
  <c r="FI5" i="2"/>
  <c r="FU5" i="2"/>
  <c r="FW5" i="2"/>
  <c r="O27" i="19"/>
  <c r="DY5" i="8"/>
  <c r="EK5" i="8"/>
  <c r="EW5" i="8"/>
  <c r="FI5" i="8"/>
  <c r="FU5" i="8"/>
  <c r="FW5" i="8"/>
  <c r="M27" i="19"/>
  <c r="DQ5" i="7"/>
  <c r="DY5" i="7"/>
  <c r="EK5" i="7"/>
  <c r="EW5" i="7"/>
  <c r="FI5" i="7"/>
  <c r="FU5" i="7"/>
  <c r="FW5" i="7"/>
  <c r="K27" i="19"/>
  <c r="DY5" i="6"/>
  <c r="EK5" i="6"/>
  <c r="EW5" i="6"/>
  <c r="FI5" i="6"/>
  <c r="FU5" i="6"/>
  <c r="FW5" i="6"/>
  <c r="I27" i="19"/>
  <c r="DY5" i="4"/>
  <c r="EK5" i="4"/>
  <c r="EW5" i="4"/>
  <c r="FI5" i="4"/>
  <c r="FU5" i="4"/>
  <c r="FW5" i="4"/>
  <c r="G27" i="19"/>
  <c r="DY5" i="3"/>
  <c r="EK5" i="3"/>
  <c r="EW5" i="3"/>
  <c r="FI5" i="3"/>
  <c r="FU5" i="3"/>
  <c r="FW5" i="3"/>
  <c r="E27" i="19"/>
  <c r="S27" i="19" a="1"/>
  <c r="S27" i="19"/>
  <c r="T27" i="19" a="1"/>
  <c r="T27" i="19"/>
  <c r="DY4" i="5"/>
  <c r="EK4" i="5"/>
  <c r="EW4" i="5"/>
  <c r="FI4" i="5"/>
  <c r="FU4" i="5"/>
  <c r="FW4" i="5"/>
  <c r="Q26" i="19"/>
  <c r="DY4" i="2"/>
  <c r="EK4" i="2"/>
  <c r="EW4" i="2"/>
  <c r="FI4" i="2"/>
  <c r="FU4" i="2"/>
  <c r="FW4" i="2"/>
  <c r="O26" i="19"/>
  <c r="DY4" i="8"/>
  <c r="EK4" i="8"/>
  <c r="EW4" i="8"/>
  <c r="FI4" i="8"/>
  <c r="FU4" i="8"/>
  <c r="FW4" i="8"/>
  <c r="M26" i="19"/>
  <c r="DQ4" i="7"/>
  <c r="DY4" i="7"/>
  <c r="EK4" i="7"/>
  <c r="EW4" i="7"/>
  <c r="FI4" i="7"/>
  <c r="FU4" i="7"/>
  <c r="FW4" i="7"/>
  <c r="K26" i="19"/>
  <c r="DY4" i="6"/>
  <c r="EK4" i="6"/>
  <c r="EW4" i="6"/>
  <c r="FI4" i="6"/>
  <c r="FU4" i="6"/>
  <c r="FW4" i="6"/>
  <c r="I26" i="19"/>
  <c r="DY4" i="4"/>
  <c r="EK4" i="4"/>
  <c r="EW4" i="4"/>
  <c r="FI4" i="4"/>
  <c r="FU4" i="4"/>
  <c r="FW4" i="4"/>
  <c r="G26" i="19"/>
  <c r="DY4" i="3"/>
  <c r="EK4" i="3"/>
  <c r="EW4" i="3"/>
  <c r="FI4" i="3"/>
  <c r="FU4" i="3"/>
  <c r="FW4" i="3"/>
  <c r="E26" i="19"/>
  <c r="DQ11" i="5"/>
  <c r="Q22" i="19"/>
  <c r="DQ11" i="2"/>
  <c r="O22" i="19"/>
  <c r="DQ11" i="8"/>
  <c r="M22" i="19"/>
  <c r="K22" i="19"/>
  <c r="I22" i="19"/>
  <c r="DQ11" i="4"/>
  <c r="G22" i="19"/>
  <c r="DQ11" i="3"/>
  <c r="E22" i="19"/>
  <c r="S22" i="19" a="1"/>
  <c r="S22" i="19"/>
  <c r="T22" i="19" a="1"/>
  <c r="T22" i="19"/>
  <c r="DQ10" i="5"/>
  <c r="Q21" i="19"/>
  <c r="DQ10" i="2"/>
  <c r="O21" i="19"/>
  <c r="DQ10" i="8"/>
  <c r="M21" i="19"/>
  <c r="K21" i="19"/>
  <c r="DQ10" i="6"/>
  <c r="I21" i="19"/>
  <c r="DQ10" i="4"/>
  <c r="G21" i="19"/>
  <c r="DQ10" i="3"/>
  <c r="E21" i="19"/>
  <c r="T21" i="19" a="1"/>
  <c r="T21" i="19"/>
  <c r="DQ9" i="5"/>
  <c r="Q20" i="19"/>
  <c r="DQ9" i="2"/>
  <c r="O20" i="19"/>
  <c r="DQ9" i="8"/>
  <c r="M20" i="19"/>
  <c r="K20" i="19"/>
  <c r="I20" i="19"/>
  <c r="DQ9" i="4"/>
  <c r="G20" i="19"/>
  <c r="DQ9" i="3"/>
  <c r="E20" i="19"/>
  <c r="S20" i="19" a="1"/>
  <c r="S20" i="19"/>
  <c r="T20" i="19" a="1"/>
  <c r="T20" i="19"/>
  <c r="DQ7" i="5"/>
  <c r="Q19" i="19"/>
  <c r="DQ7" i="2"/>
  <c r="O19" i="19"/>
  <c r="DQ7" i="8"/>
  <c r="M19" i="19"/>
  <c r="K19" i="19"/>
  <c r="DQ7" i="6"/>
  <c r="I19" i="19"/>
  <c r="DQ7" i="4"/>
  <c r="G19" i="19"/>
  <c r="DQ8" i="3"/>
  <c r="E19" i="19"/>
  <c r="S19" i="19" a="1"/>
  <c r="S19" i="19"/>
  <c r="DQ8" i="5"/>
  <c r="Q18" i="19"/>
  <c r="DQ8" i="2"/>
  <c r="O18" i="19"/>
  <c r="DQ8" i="8"/>
  <c r="M18" i="19"/>
  <c r="K18" i="19"/>
  <c r="DQ8" i="6"/>
  <c r="I18" i="19"/>
  <c r="DQ8" i="4"/>
  <c r="G18" i="19"/>
  <c r="DQ7" i="3"/>
  <c r="E18" i="19"/>
  <c r="S18" i="19" a="1"/>
  <c r="S18" i="19"/>
  <c r="T18" i="19" a="1"/>
  <c r="T18" i="19"/>
  <c r="DQ6" i="5"/>
  <c r="Q17" i="19"/>
  <c r="DQ6" i="2"/>
  <c r="O17" i="19"/>
  <c r="DQ6" i="8"/>
  <c r="M17" i="19"/>
  <c r="DQ6" i="7"/>
  <c r="K17" i="19"/>
  <c r="DQ6" i="6"/>
  <c r="I17" i="19"/>
  <c r="DQ6" i="4"/>
  <c r="G17" i="19"/>
  <c r="DQ6" i="3"/>
  <c r="E17" i="19"/>
  <c r="S17" i="19" a="1"/>
  <c r="S17" i="19"/>
  <c r="DQ5" i="5"/>
  <c r="Q16" i="19"/>
  <c r="DQ5" i="2"/>
  <c r="O16" i="19"/>
  <c r="DQ5" i="8"/>
  <c r="M16" i="19"/>
  <c r="K16" i="19"/>
  <c r="DQ5" i="6"/>
  <c r="I16" i="19"/>
  <c r="DQ5" i="4"/>
  <c r="G16" i="19"/>
  <c r="DQ5" i="3"/>
  <c r="E16" i="19"/>
  <c r="S16" i="19" a="1"/>
  <c r="S16" i="19"/>
  <c r="T16" i="19" a="1"/>
  <c r="T16" i="19"/>
  <c r="DQ4" i="5"/>
  <c r="Q15" i="19"/>
  <c r="DQ4" i="2"/>
  <c r="O15" i="19"/>
  <c r="DQ4" i="8"/>
  <c r="M15" i="19"/>
  <c r="K15" i="19"/>
  <c r="DQ4" i="6"/>
  <c r="I15" i="19"/>
  <c r="DQ4" i="4"/>
  <c r="G15" i="19"/>
  <c r="DQ4" i="3"/>
  <c r="E15" i="19"/>
  <c r="BO11" i="5"/>
  <c r="Q11" i="19"/>
  <c r="BO11" i="2"/>
  <c r="O11" i="19"/>
  <c r="BO11" i="8"/>
  <c r="M11" i="19"/>
  <c r="BO11" i="7"/>
  <c r="K11" i="19"/>
  <c r="BO11" i="6"/>
  <c r="I11" i="19"/>
  <c r="G11" i="19"/>
  <c r="E11" i="19"/>
  <c r="S11" i="19" a="1"/>
  <c r="S11" i="19"/>
  <c r="T11" i="19" a="1"/>
  <c r="T11" i="19"/>
  <c r="BO10" i="5"/>
  <c r="Q10" i="19"/>
  <c r="BO10" i="2"/>
  <c r="O10" i="19"/>
  <c r="BO10" i="8"/>
  <c r="M10" i="19"/>
  <c r="BO10" i="7"/>
  <c r="K10" i="19"/>
  <c r="BO10" i="6"/>
  <c r="I10" i="19"/>
  <c r="BO10" i="4"/>
  <c r="G10" i="19"/>
  <c r="BO10" i="3"/>
  <c r="E10" i="19"/>
  <c r="T10" i="19" a="1"/>
  <c r="T10" i="19"/>
  <c r="BO9" i="5"/>
  <c r="Q9" i="19"/>
  <c r="BO9" i="2"/>
  <c r="O9" i="19"/>
  <c r="BO9" i="8"/>
  <c r="M9" i="19"/>
  <c r="BO9" i="7"/>
  <c r="K9" i="19"/>
  <c r="BO9" i="6"/>
  <c r="I9" i="19"/>
  <c r="G9" i="19"/>
  <c r="E9" i="19"/>
  <c r="BO7" i="5"/>
  <c r="Q8" i="19"/>
  <c r="BO7" i="2"/>
  <c r="O8" i="19"/>
  <c r="BO7" i="8"/>
  <c r="M8" i="19"/>
  <c r="BO8" i="7"/>
  <c r="K8" i="19"/>
  <c r="BO7" i="6"/>
  <c r="I8" i="19"/>
  <c r="BO7" i="4"/>
  <c r="G8" i="19"/>
  <c r="BO8" i="3"/>
  <c r="E8" i="19"/>
  <c r="S8" i="19" a="1"/>
  <c r="S8" i="19"/>
  <c r="BO8" i="5"/>
  <c r="Q7" i="19"/>
  <c r="BO8" i="2"/>
  <c r="O7" i="19"/>
  <c r="BO8" i="8"/>
  <c r="M7" i="19"/>
  <c r="BO7" i="7"/>
  <c r="K7" i="19"/>
  <c r="BO8" i="6"/>
  <c r="I7" i="19"/>
  <c r="BO8" i="4"/>
  <c r="G7" i="19"/>
  <c r="BO7" i="3"/>
  <c r="E7" i="19"/>
  <c r="S7" i="19" a="1"/>
  <c r="S7" i="19"/>
  <c r="T7" i="19" a="1"/>
  <c r="T7" i="19"/>
  <c r="BO6" i="5"/>
  <c r="Q6" i="19"/>
  <c r="BO6" i="2"/>
  <c r="O6" i="19"/>
  <c r="BO6" i="8"/>
  <c r="M6" i="19"/>
  <c r="BO6" i="7"/>
  <c r="K6" i="19"/>
  <c r="BO6" i="6"/>
  <c r="I6" i="19"/>
  <c r="BO6" i="4"/>
  <c r="G6" i="19"/>
  <c r="BO6" i="3"/>
  <c r="E6" i="19"/>
  <c r="S6" i="19" a="1"/>
  <c r="S6" i="19"/>
  <c r="BO5" i="5"/>
  <c r="Q5" i="19"/>
  <c r="BO5" i="2"/>
  <c r="O5" i="19"/>
  <c r="BO5" i="8"/>
  <c r="M5" i="19"/>
  <c r="BO5" i="7"/>
  <c r="K5" i="19"/>
  <c r="BO5" i="6"/>
  <c r="I5" i="19"/>
  <c r="BO5" i="4"/>
  <c r="G5" i="19"/>
  <c r="BO5" i="3"/>
  <c r="E5" i="19"/>
  <c r="BO4" i="5"/>
  <c r="Q4" i="19"/>
  <c r="BO4" i="2"/>
  <c r="O4" i="19"/>
  <c r="BO4" i="8"/>
  <c r="M4" i="19"/>
  <c r="BO4" i="7"/>
  <c r="K4" i="19"/>
  <c r="BO4" i="6"/>
  <c r="I4" i="19"/>
  <c r="BO4" i="4"/>
  <c r="G4" i="19"/>
  <c r="BO4" i="3"/>
  <c r="E4" i="19"/>
  <c r="S4" i="19" a="1"/>
  <c r="S4" i="19"/>
  <c r="S52" i="19" a="1"/>
  <c r="S52" i="19"/>
  <c r="S54" i="19" a="1"/>
  <c r="S54" i="19"/>
  <c r="T51" i="19" a="1"/>
  <c r="T51" i="19"/>
  <c r="T55" i="19" a="1"/>
  <c r="T55" i="19"/>
  <c r="T44" i="19" a="1"/>
  <c r="T44" i="19"/>
  <c r="T40" i="19" a="1"/>
  <c r="T40" i="19"/>
  <c r="S40" i="19" a="1"/>
  <c r="S40" i="19"/>
  <c r="S44" i="19" a="1"/>
  <c r="S44" i="19"/>
  <c r="S26" i="19" a="1"/>
  <c r="S26" i="19"/>
  <c r="S15" i="19" a="1"/>
  <c r="S15" i="19"/>
  <c r="T5" i="19" a="1"/>
  <c r="T5" i="19"/>
  <c r="T9" i="19" a="1"/>
  <c r="T9" i="19"/>
  <c r="S5" i="19" a="1"/>
  <c r="S5" i="19"/>
  <c r="S9" i="19" a="1"/>
  <c r="S9" i="19"/>
  <c r="T4" i="19" a="1"/>
  <c r="T4" i="19"/>
  <c r="T15" i="19" a="1"/>
  <c r="T15" i="19"/>
  <c r="T26" i="19" a="1"/>
  <c r="T26" i="19"/>
  <c r="T30" i="19" a="1"/>
  <c r="T30" i="19"/>
  <c r="T32" i="19" a="1"/>
  <c r="T32" i="19"/>
  <c r="T50" i="19" a="1"/>
  <c r="T50" i="19"/>
  <c r="T52" i="19" a="1"/>
  <c r="T52" i="19"/>
  <c r="T54" i="19" a="1"/>
  <c r="T54" i="19"/>
  <c r="T8" i="19" a="1"/>
  <c r="T8" i="19"/>
  <c r="T17" i="19" a="1"/>
  <c r="T17" i="19"/>
  <c r="T28" i="19" a="1"/>
  <c r="T28" i="19"/>
  <c r="T41" i="19" a="1"/>
  <c r="T41" i="19"/>
  <c r="S10" i="19" a="1"/>
  <c r="S10" i="19"/>
  <c r="S21" i="19" a="1"/>
  <c r="S21" i="19"/>
  <c r="S37" i="19" a="1"/>
  <c r="S37" i="19"/>
  <c r="S39" i="19" a="1"/>
  <c r="S39" i="19"/>
  <c r="S43" i="19" a="1"/>
  <c r="S43" i="19"/>
  <c r="S48" i="19" a="1"/>
  <c r="S48" i="19"/>
  <c r="T6" i="19" a="1"/>
  <c r="T6" i="19"/>
  <c r="T19" i="19" a="1"/>
  <c r="T19" i="19"/>
  <c r="R55" i="17"/>
  <c r="Q55" i="17"/>
  <c r="P55" i="17"/>
  <c r="O55" i="17"/>
  <c r="N55" i="17"/>
  <c r="M55" i="17"/>
  <c r="L55" i="17"/>
  <c r="K55" i="17"/>
  <c r="J55" i="17"/>
  <c r="I55" i="17"/>
  <c r="H55" i="17"/>
  <c r="G55" i="17"/>
  <c r="E55" i="17"/>
  <c r="F55" i="17"/>
  <c r="R54" i="17"/>
  <c r="Q54" i="17"/>
  <c r="P54" i="17"/>
  <c r="O54" i="17"/>
  <c r="N54" i="17"/>
  <c r="M54" i="17"/>
  <c r="L54" i="17"/>
  <c r="K54" i="17"/>
  <c r="J54" i="17"/>
  <c r="I54" i="17"/>
  <c r="H54" i="17"/>
  <c r="G54" i="17"/>
  <c r="F54" i="17"/>
  <c r="E54" i="17"/>
  <c r="R53" i="17"/>
  <c r="Q53" i="17"/>
  <c r="P53" i="17"/>
  <c r="O53" i="17"/>
  <c r="N53" i="17"/>
  <c r="M53" i="17"/>
  <c r="L53" i="17"/>
  <c r="K53" i="17"/>
  <c r="J53" i="17"/>
  <c r="I53" i="17"/>
  <c r="H53" i="17"/>
  <c r="G53" i="17"/>
  <c r="E53" i="17"/>
  <c r="F53" i="17"/>
  <c r="R52" i="17"/>
  <c r="Q52" i="17"/>
  <c r="P52" i="17"/>
  <c r="O52" i="17"/>
  <c r="N52" i="17"/>
  <c r="M52" i="17"/>
  <c r="L52" i="17"/>
  <c r="K52" i="17"/>
  <c r="J52" i="17"/>
  <c r="I52" i="17"/>
  <c r="H52" i="17"/>
  <c r="G52" i="17"/>
  <c r="F52" i="17"/>
  <c r="E52" i="17"/>
  <c r="R51" i="17"/>
  <c r="Q51" i="17"/>
  <c r="P51" i="17"/>
  <c r="O51" i="17"/>
  <c r="N51" i="17"/>
  <c r="M51" i="17"/>
  <c r="L51" i="17"/>
  <c r="K51" i="17"/>
  <c r="J51" i="17"/>
  <c r="I51" i="17"/>
  <c r="H51" i="17"/>
  <c r="G51" i="17"/>
  <c r="E51" i="17"/>
  <c r="F51" i="17"/>
  <c r="R50" i="17"/>
  <c r="Q50" i="17"/>
  <c r="P50" i="17"/>
  <c r="O50" i="17"/>
  <c r="N50" i="17"/>
  <c r="M50" i="17"/>
  <c r="L50" i="17"/>
  <c r="K50" i="17"/>
  <c r="J50" i="17"/>
  <c r="I50" i="17"/>
  <c r="H50" i="17"/>
  <c r="G50" i="17"/>
  <c r="F50" i="17"/>
  <c r="E50" i="17"/>
  <c r="R49" i="17"/>
  <c r="Q49" i="17"/>
  <c r="P49" i="17"/>
  <c r="O49" i="17"/>
  <c r="N49" i="17"/>
  <c r="M49" i="17"/>
  <c r="L49" i="17"/>
  <c r="K49" i="17"/>
  <c r="J49" i="17"/>
  <c r="I49" i="17"/>
  <c r="H49" i="17"/>
  <c r="G49" i="17"/>
  <c r="E49" i="17"/>
  <c r="F49" i="17"/>
  <c r="R48" i="17"/>
  <c r="Q48" i="17"/>
  <c r="P48" i="17"/>
  <c r="O48" i="17"/>
  <c r="N48" i="17"/>
  <c r="M48" i="17"/>
  <c r="L48" i="17"/>
  <c r="K48" i="17"/>
  <c r="J48" i="17"/>
  <c r="I48" i="17"/>
  <c r="H48" i="17"/>
  <c r="G48" i="17"/>
  <c r="F48" i="17"/>
  <c r="E48" i="17"/>
  <c r="R44" i="17"/>
  <c r="Q44" i="17"/>
  <c r="P44" i="17"/>
  <c r="O44" i="17"/>
  <c r="N44" i="17"/>
  <c r="M44" i="17"/>
  <c r="L44" i="17"/>
  <c r="K44" i="17"/>
  <c r="J44" i="17"/>
  <c r="I44" i="17"/>
  <c r="H44" i="17"/>
  <c r="G44" i="17"/>
  <c r="E44" i="17"/>
  <c r="F44" i="17"/>
  <c r="R43" i="17"/>
  <c r="Q43" i="17"/>
  <c r="P43" i="17"/>
  <c r="O43" i="17"/>
  <c r="N43" i="17"/>
  <c r="M43" i="17"/>
  <c r="L43" i="17"/>
  <c r="K43" i="17"/>
  <c r="J43" i="17"/>
  <c r="I43" i="17"/>
  <c r="H43" i="17"/>
  <c r="G43" i="17"/>
  <c r="F43" i="17"/>
  <c r="E43" i="17"/>
  <c r="R42" i="17"/>
  <c r="Q42" i="17"/>
  <c r="P42" i="17"/>
  <c r="O42" i="17"/>
  <c r="N42" i="17"/>
  <c r="M42" i="17"/>
  <c r="L42" i="17"/>
  <c r="K42" i="17"/>
  <c r="J42" i="17"/>
  <c r="I42" i="17"/>
  <c r="H42" i="17"/>
  <c r="G42" i="17"/>
  <c r="E42" i="17"/>
  <c r="F42" i="17"/>
  <c r="R41" i="17"/>
  <c r="Q41" i="17"/>
  <c r="P41" i="17"/>
  <c r="O41" i="17"/>
  <c r="N41" i="17"/>
  <c r="M41" i="17"/>
  <c r="L41" i="17"/>
  <c r="K41" i="17"/>
  <c r="J41" i="17"/>
  <c r="I41" i="17"/>
  <c r="H41" i="17"/>
  <c r="G41" i="17"/>
  <c r="F41" i="17"/>
  <c r="E41" i="17"/>
  <c r="R40" i="17"/>
  <c r="Q40" i="17"/>
  <c r="P40" i="17"/>
  <c r="O40" i="17"/>
  <c r="N40" i="17"/>
  <c r="M40" i="17"/>
  <c r="L40" i="17"/>
  <c r="K40" i="17"/>
  <c r="J40" i="17"/>
  <c r="I40" i="17"/>
  <c r="H40" i="17"/>
  <c r="G40" i="17"/>
  <c r="E40" i="17"/>
  <c r="F40" i="17"/>
  <c r="R39" i="17"/>
  <c r="Q39" i="17"/>
  <c r="P39" i="17"/>
  <c r="O39" i="17"/>
  <c r="N39" i="17"/>
  <c r="M39" i="17"/>
  <c r="L39" i="17"/>
  <c r="K39" i="17"/>
  <c r="J39" i="17"/>
  <c r="I39" i="17"/>
  <c r="H39" i="17"/>
  <c r="G39" i="17"/>
  <c r="F39" i="17"/>
  <c r="E39" i="17"/>
  <c r="S39" i="17" a="1"/>
  <c r="S39" i="17"/>
  <c r="R38" i="17"/>
  <c r="Q38" i="17"/>
  <c r="P38" i="17"/>
  <c r="O38" i="17"/>
  <c r="N38" i="17"/>
  <c r="M38" i="17"/>
  <c r="L38" i="17"/>
  <c r="K38" i="17"/>
  <c r="J38" i="17"/>
  <c r="I38" i="17"/>
  <c r="H38" i="17"/>
  <c r="G38" i="17"/>
  <c r="E38" i="17"/>
  <c r="F38" i="17"/>
  <c r="T38" i="17" a="1"/>
  <c r="T38" i="17"/>
  <c r="R37" i="17"/>
  <c r="Q37" i="17"/>
  <c r="P37" i="17"/>
  <c r="O37" i="17"/>
  <c r="N37" i="17"/>
  <c r="M37" i="17"/>
  <c r="L37" i="17"/>
  <c r="K37" i="17"/>
  <c r="J37" i="17"/>
  <c r="I37" i="17"/>
  <c r="H37" i="17"/>
  <c r="G37" i="17"/>
  <c r="F37" i="17"/>
  <c r="E37" i="17"/>
  <c r="R33" i="17"/>
  <c r="Q33" i="17"/>
  <c r="P33" i="17"/>
  <c r="O33" i="17"/>
  <c r="N33" i="17"/>
  <c r="M33" i="17"/>
  <c r="L33" i="17"/>
  <c r="K33" i="17"/>
  <c r="J33" i="17"/>
  <c r="I33" i="17"/>
  <c r="H33" i="17"/>
  <c r="G33" i="17"/>
  <c r="E33" i="17"/>
  <c r="F33" i="17"/>
  <c r="S33" i="17" a="1"/>
  <c r="S33" i="17"/>
  <c r="R32" i="17"/>
  <c r="Q32" i="17"/>
  <c r="P32" i="17"/>
  <c r="O32" i="17"/>
  <c r="N32" i="17"/>
  <c r="M32" i="17"/>
  <c r="L32" i="17"/>
  <c r="K32" i="17"/>
  <c r="J32" i="17"/>
  <c r="I32" i="17"/>
  <c r="H32" i="17"/>
  <c r="G32" i="17"/>
  <c r="F32" i="17"/>
  <c r="E32" i="17"/>
  <c r="R31" i="17"/>
  <c r="Q31" i="17"/>
  <c r="P31" i="17"/>
  <c r="O31" i="17"/>
  <c r="N31" i="17"/>
  <c r="M31" i="17"/>
  <c r="L31" i="17"/>
  <c r="K31" i="17"/>
  <c r="J31" i="17"/>
  <c r="I31" i="17"/>
  <c r="H31" i="17"/>
  <c r="G31" i="17"/>
  <c r="E31" i="17"/>
  <c r="F31" i="17"/>
  <c r="R30" i="17"/>
  <c r="Q30" i="17"/>
  <c r="P30" i="17"/>
  <c r="O30" i="17"/>
  <c r="N30" i="17"/>
  <c r="M30" i="17"/>
  <c r="L30" i="17"/>
  <c r="K30" i="17"/>
  <c r="J30" i="17"/>
  <c r="I30" i="17"/>
  <c r="H30" i="17"/>
  <c r="G30" i="17"/>
  <c r="F30" i="17"/>
  <c r="E30" i="17"/>
  <c r="R29" i="17"/>
  <c r="Q29" i="17"/>
  <c r="P29" i="17"/>
  <c r="O29" i="17"/>
  <c r="N29" i="17"/>
  <c r="M29" i="17"/>
  <c r="L29" i="17"/>
  <c r="K29" i="17"/>
  <c r="J29" i="17"/>
  <c r="I29" i="17"/>
  <c r="H29" i="17"/>
  <c r="G29" i="17"/>
  <c r="E29" i="17"/>
  <c r="F29" i="17"/>
  <c r="R28" i="17"/>
  <c r="Q28" i="17"/>
  <c r="P28" i="17"/>
  <c r="O28" i="17"/>
  <c r="N28" i="17"/>
  <c r="M28" i="17"/>
  <c r="L28" i="17"/>
  <c r="K28" i="17"/>
  <c r="J28" i="17"/>
  <c r="I28" i="17"/>
  <c r="H28" i="17"/>
  <c r="G28" i="17"/>
  <c r="F28" i="17"/>
  <c r="E28" i="17"/>
  <c r="R27" i="17"/>
  <c r="Q27" i="17"/>
  <c r="P27" i="17"/>
  <c r="O27" i="17"/>
  <c r="N27" i="17"/>
  <c r="M27" i="17"/>
  <c r="L27" i="17"/>
  <c r="K27" i="17"/>
  <c r="J27" i="17"/>
  <c r="I27" i="17"/>
  <c r="H27" i="17"/>
  <c r="G27" i="17"/>
  <c r="E27" i="17"/>
  <c r="F27" i="17"/>
  <c r="R26" i="17"/>
  <c r="Q26" i="17"/>
  <c r="P26" i="17"/>
  <c r="O26" i="17"/>
  <c r="N26" i="17"/>
  <c r="M26" i="17"/>
  <c r="L26" i="17"/>
  <c r="K26" i="17"/>
  <c r="J26" i="17"/>
  <c r="I26" i="17"/>
  <c r="H26" i="17"/>
  <c r="G26" i="17"/>
  <c r="F26" i="17"/>
  <c r="E26" i="17"/>
  <c r="R22" i="17"/>
  <c r="Q22" i="17"/>
  <c r="P22" i="17"/>
  <c r="O22" i="17"/>
  <c r="N22" i="17"/>
  <c r="M22" i="17"/>
  <c r="L22" i="17"/>
  <c r="K22" i="17"/>
  <c r="J22" i="17"/>
  <c r="I22" i="17"/>
  <c r="H22" i="17"/>
  <c r="G22" i="17"/>
  <c r="E22" i="17"/>
  <c r="F22" i="17"/>
  <c r="R21" i="17"/>
  <c r="Q21" i="17"/>
  <c r="P21" i="17"/>
  <c r="O21" i="17"/>
  <c r="N21" i="17"/>
  <c r="M21" i="17"/>
  <c r="L21" i="17"/>
  <c r="K21" i="17"/>
  <c r="J21" i="17"/>
  <c r="I21" i="17"/>
  <c r="H21" i="17"/>
  <c r="G21" i="17"/>
  <c r="F21" i="17"/>
  <c r="E21" i="17"/>
  <c r="R20" i="17"/>
  <c r="Q20" i="17"/>
  <c r="P20" i="17"/>
  <c r="O20" i="17"/>
  <c r="N20" i="17"/>
  <c r="M20" i="17"/>
  <c r="L20" i="17"/>
  <c r="K20" i="17"/>
  <c r="J20" i="17"/>
  <c r="I20" i="17"/>
  <c r="H20" i="17"/>
  <c r="G20" i="17"/>
  <c r="E20" i="17"/>
  <c r="F20" i="17"/>
  <c r="R19" i="17"/>
  <c r="Q19" i="17"/>
  <c r="P19" i="17"/>
  <c r="O19" i="17"/>
  <c r="N19" i="17"/>
  <c r="M19" i="17"/>
  <c r="L19" i="17"/>
  <c r="K19" i="17"/>
  <c r="J19" i="17"/>
  <c r="I19" i="17"/>
  <c r="H19" i="17"/>
  <c r="G19" i="17"/>
  <c r="F19" i="17"/>
  <c r="E19" i="17"/>
  <c r="R18" i="17"/>
  <c r="Q18" i="17"/>
  <c r="P18" i="17"/>
  <c r="O18" i="17"/>
  <c r="N18" i="17"/>
  <c r="M18" i="17"/>
  <c r="E18" i="17"/>
  <c r="F18" i="17"/>
  <c r="G18" i="17"/>
  <c r="H18" i="17"/>
  <c r="I18" i="17"/>
  <c r="J18" i="17"/>
  <c r="K18" i="17"/>
  <c r="L18" i="17"/>
  <c r="T18" i="17" a="1"/>
  <c r="T18" i="17"/>
  <c r="R17" i="17"/>
  <c r="Q17" i="17"/>
  <c r="P17" i="17"/>
  <c r="O17" i="17"/>
  <c r="N17" i="17"/>
  <c r="M17" i="17"/>
  <c r="L17" i="17"/>
  <c r="K17" i="17"/>
  <c r="J17" i="17"/>
  <c r="I17" i="17"/>
  <c r="H17" i="17"/>
  <c r="G17" i="17"/>
  <c r="F17" i="17"/>
  <c r="E17" i="17"/>
  <c r="T17" i="17" a="1"/>
  <c r="T17" i="17"/>
  <c r="S17" i="17" a="1"/>
  <c r="S17" i="17"/>
  <c r="R16" i="17"/>
  <c r="Q16" i="17"/>
  <c r="P16" i="17"/>
  <c r="O16" i="17"/>
  <c r="N16" i="17"/>
  <c r="M16" i="17"/>
  <c r="L16" i="17"/>
  <c r="K16" i="17"/>
  <c r="J16" i="17"/>
  <c r="I16" i="17"/>
  <c r="H16" i="17"/>
  <c r="G16" i="17"/>
  <c r="E16" i="17"/>
  <c r="F16" i="17"/>
  <c r="R15" i="17"/>
  <c r="Q15" i="17"/>
  <c r="P15" i="17"/>
  <c r="O15" i="17"/>
  <c r="N15" i="17"/>
  <c r="M15" i="17"/>
  <c r="L15" i="17"/>
  <c r="K15" i="17"/>
  <c r="J15" i="17"/>
  <c r="I15" i="17"/>
  <c r="H15" i="17"/>
  <c r="G15" i="17"/>
  <c r="F15" i="17"/>
  <c r="E15" i="17"/>
  <c r="R11" i="17"/>
  <c r="Q11" i="17"/>
  <c r="P11" i="17"/>
  <c r="O11" i="17"/>
  <c r="N11" i="17"/>
  <c r="M11" i="17"/>
  <c r="L11" i="17"/>
  <c r="K11" i="17"/>
  <c r="J11" i="17"/>
  <c r="I11" i="17"/>
  <c r="H11" i="17"/>
  <c r="G11" i="17"/>
  <c r="E11" i="17"/>
  <c r="F11" i="17"/>
  <c r="S11" i="17" a="1"/>
  <c r="S11" i="17"/>
  <c r="R10" i="17"/>
  <c r="Q10" i="17"/>
  <c r="P10" i="17"/>
  <c r="O10" i="17"/>
  <c r="N10" i="17"/>
  <c r="M10" i="17"/>
  <c r="L10" i="17"/>
  <c r="K10" i="17"/>
  <c r="J10" i="17"/>
  <c r="I10" i="17"/>
  <c r="H10" i="17"/>
  <c r="G10" i="17"/>
  <c r="F10" i="17"/>
  <c r="E10" i="17"/>
  <c r="R9" i="17"/>
  <c r="Q9" i="17"/>
  <c r="P9" i="17"/>
  <c r="O9" i="17"/>
  <c r="N9" i="17"/>
  <c r="M9" i="17"/>
  <c r="L9" i="17"/>
  <c r="K9" i="17"/>
  <c r="J9" i="17"/>
  <c r="I9" i="17"/>
  <c r="H9" i="17"/>
  <c r="G9" i="17"/>
  <c r="E9" i="17"/>
  <c r="F9" i="17"/>
  <c r="S9" i="17" a="1"/>
  <c r="S9" i="17"/>
  <c r="R8" i="17"/>
  <c r="Q8" i="17"/>
  <c r="P8" i="17"/>
  <c r="O8" i="17"/>
  <c r="N8" i="17"/>
  <c r="M8" i="17"/>
  <c r="L8" i="17"/>
  <c r="K8" i="17"/>
  <c r="J8" i="17"/>
  <c r="I8" i="17"/>
  <c r="H8" i="17"/>
  <c r="G8" i="17"/>
  <c r="F8" i="17"/>
  <c r="E8" i="17"/>
  <c r="T8" i="17" a="1"/>
  <c r="T8" i="17"/>
  <c r="R7" i="17"/>
  <c r="Q7" i="17"/>
  <c r="P7" i="17"/>
  <c r="O7" i="17"/>
  <c r="N7" i="17"/>
  <c r="M7" i="17"/>
  <c r="L7" i="17"/>
  <c r="K7" i="17"/>
  <c r="J7" i="17"/>
  <c r="I7" i="17"/>
  <c r="H7" i="17"/>
  <c r="G7" i="17"/>
  <c r="E7" i="17"/>
  <c r="F7" i="17"/>
  <c r="R6" i="17"/>
  <c r="Q6" i="17"/>
  <c r="P6" i="17"/>
  <c r="O6" i="17"/>
  <c r="N6" i="17"/>
  <c r="M6" i="17"/>
  <c r="L6" i="17"/>
  <c r="K6" i="17"/>
  <c r="J6" i="17"/>
  <c r="I6" i="17"/>
  <c r="H6" i="17"/>
  <c r="G6" i="17"/>
  <c r="F6" i="17"/>
  <c r="E6" i="17"/>
  <c r="R5" i="17"/>
  <c r="Q5" i="17"/>
  <c r="P5" i="17"/>
  <c r="O5" i="17"/>
  <c r="N5" i="17"/>
  <c r="M5" i="17"/>
  <c r="L5" i="17"/>
  <c r="K5" i="17"/>
  <c r="J5" i="17"/>
  <c r="I5" i="17"/>
  <c r="H5" i="17"/>
  <c r="G5" i="17"/>
  <c r="E5" i="17"/>
  <c r="F5" i="17"/>
  <c r="R4" i="17"/>
  <c r="Q4" i="17"/>
  <c r="P4" i="17"/>
  <c r="O4" i="17"/>
  <c r="N4" i="17"/>
  <c r="M4" i="17"/>
  <c r="L4" i="17"/>
  <c r="K4" i="17"/>
  <c r="J4" i="17"/>
  <c r="I4" i="17"/>
  <c r="H4" i="17"/>
  <c r="G4" i="17"/>
  <c r="F4" i="17"/>
  <c r="E4" i="17"/>
  <c r="KG9" i="8"/>
  <c r="KH9" i="8"/>
  <c r="KS9" i="8"/>
  <c r="KT9" i="8"/>
  <c r="LE9" i="8"/>
  <c r="LF9" i="8"/>
  <c r="LQ9" i="8"/>
  <c r="LR9" i="8"/>
  <c r="MC9" i="8"/>
  <c r="MD9" i="8"/>
  <c r="ME9" i="8"/>
  <c r="MF9" i="8"/>
  <c r="DK8" i="8"/>
  <c r="DL8" i="8"/>
  <c r="DK9" i="8"/>
  <c r="DL9" i="8"/>
  <c r="DK10" i="8"/>
  <c r="DL10" i="8"/>
  <c r="DK11" i="8"/>
  <c r="DL11" i="8"/>
  <c r="CY5" i="2"/>
  <c r="CZ5" i="2"/>
  <c r="CY6" i="2"/>
  <c r="CZ6" i="2"/>
  <c r="CY7" i="2"/>
  <c r="CZ7" i="2"/>
  <c r="CY8" i="2"/>
  <c r="CZ8" i="2"/>
  <c r="CY9" i="2"/>
  <c r="CZ9" i="2"/>
  <c r="CY10" i="2"/>
  <c r="CZ10" i="2"/>
  <c r="CY11" i="2"/>
  <c r="CZ11" i="2"/>
  <c r="CY4" i="2"/>
  <c r="CZ4" i="2"/>
  <c r="CY5" i="4"/>
  <c r="CZ5" i="4"/>
  <c r="CY6" i="4"/>
  <c r="CZ6" i="4"/>
  <c r="CY7" i="4"/>
  <c r="CZ7" i="4"/>
  <c r="CY8" i="4"/>
  <c r="CZ8" i="4"/>
  <c r="CY9" i="4"/>
  <c r="CZ9" i="4"/>
  <c r="CY10" i="4"/>
  <c r="CZ10" i="4"/>
  <c r="CY11" i="4"/>
  <c r="CZ11" i="4"/>
  <c r="CZ4" i="4"/>
  <c r="CY5" i="3"/>
  <c r="CZ5" i="3"/>
  <c r="CY6" i="3"/>
  <c r="CZ6" i="3"/>
  <c r="CY7" i="3"/>
  <c r="CZ7" i="3"/>
  <c r="CY8" i="3"/>
  <c r="CZ8" i="3"/>
  <c r="CY9" i="3"/>
  <c r="CZ9" i="3"/>
  <c r="CY10" i="3"/>
  <c r="CZ10" i="3"/>
  <c r="CY11" i="3"/>
  <c r="CZ11" i="3"/>
  <c r="CZ4" i="3"/>
  <c r="CY5" i="8"/>
  <c r="CZ5" i="8"/>
  <c r="CY6" i="8"/>
  <c r="CZ6" i="8"/>
  <c r="CY7" i="8"/>
  <c r="CZ7" i="8"/>
  <c r="CY8" i="8"/>
  <c r="CZ8" i="8"/>
  <c r="CY9" i="8"/>
  <c r="CZ9" i="8"/>
  <c r="CY10" i="8"/>
  <c r="CZ10" i="8"/>
  <c r="CY11" i="8"/>
  <c r="CZ11" i="8"/>
  <c r="CZ4" i="8"/>
  <c r="CN5" i="8"/>
  <c r="CN6" i="8"/>
  <c r="CN7" i="8"/>
  <c r="CN8" i="8"/>
  <c r="CN9" i="8"/>
  <c r="CN10" i="8"/>
  <c r="CN11" i="8"/>
  <c r="CA5" i="8"/>
  <c r="CB5" i="8"/>
  <c r="CA6" i="8"/>
  <c r="CB6" i="8"/>
  <c r="CA7" i="8"/>
  <c r="CB7" i="8"/>
  <c r="CA8" i="8"/>
  <c r="CB8" i="8"/>
  <c r="CA9" i="8"/>
  <c r="CB9" i="8"/>
  <c r="CA10" i="8"/>
  <c r="CB10" i="8"/>
  <c r="CA11" i="8"/>
  <c r="CB11" i="8"/>
  <c r="IS9" i="7"/>
  <c r="CB7" i="7"/>
  <c r="CB8" i="7"/>
  <c r="CB9" i="7"/>
  <c r="CB10" i="7"/>
  <c r="CB11" i="7"/>
  <c r="CN11" i="7"/>
  <c r="CZ5" i="5"/>
  <c r="CZ6" i="5"/>
  <c r="CZ7" i="5"/>
  <c r="CZ8" i="5"/>
  <c r="CZ9" i="5"/>
  <c r="CZ10" i="5"/>
  <c r="CZ11" i="5"/>
  <c r="DL8" i="5"/>
  <c r="DL9" i="5"/>
  <c r="DL10" i="5"/>
  <c r="DL11" i="5"/>
  <c r="CM11" i="7"/>
  <c r="DK5" i="6"/>
  <c r="DK6" i="6"/>
  <c r="DK7" i="6"/>
  <c r="DK8" i="6"/>
  <c r="DK9" i="6"/>
  <c r="DK10" i="6"/>
  <c r="DK11" i="6"/>
  <c r="DL5" i="6"/>
  <c r="DL6" i="6"/>
  <c r="DL7" i="6"/>
  <c r="DL8" i="6"/>
  <c r="DL9" i="6"/>
  <c r="DL10" i="6"/>
  <c r="DL11" i="6"/>
  <c r="CZ5" i="6"/>
  <c r="CZ6" i="6"/>
  <c r="CZ7" i="6"/>
  <c r="CZ8" i="6"/>
  <c r="CZ9" i="6"/>
  <c r="CZ10" i="6"/>
  <c r="CZ11" i="6"/>
  <c r="CM11" i="6"/>
  <c r="CN8" i="6"/>
  <c r="CN9" i="6"/>
  <c r="CN10" i="6"/>
  <c r="CN11" i="6"/>
  <c r="CA9" i="6"/>
  <c r="CA10" i="6"/>
  <c r="CA11" i="6"/>
  <c r="KH9" i="5"/>
  <c r="KH10" i="5"/>
  <c r="KH11" i="5"/>
  <c r="KG10" i="5"/>
  <c r="KG11" i="5"/>
  <c r="DK6" i="5"/>
  <c r="DK7" i="5"/>
  <c r="DK8" i="5"/>
  <c r="DK9" i="5"/>
  <c r="DK10" i="5"/>
  <c r="DL6" i="5"/>
  <c r="DK11" i="5"/>
  <c r="DL5" i="5"/>
  <c r="DL7" i="5"/>
  <c r="KT9" i="4"/>
  <c r="KT10" i="4"/>
  <c r="KT11" i="4"/>
  <c r="KS9" i="4"/>
  <c r="KS10" i="4"/>
  <c r="KS11" i="4"/>
  <c r="CY10" i="5"/>
  <c r="CY11" i="5"/>
  <c r="KH9" i="4"/>
  <c r="KH10" i="4"/>
  <c r="KH11" i="4"/>
  <c r="KG9" i="4"/>
  <c r="KG10" i="4"/>
  <c r="KG11" i="4"/>
  <c r="CN10" i="5"/>
  <c r="CN11" i="5"/>
  <c r="CM9" i="5"/>
  <c r="CM10" i="5"/>
  <c r="CM11" i="5"/>
  <c r="DK11" i="2"/>
  <c r="DL11" i="2"/>
  <c r="CA10" i="5"/>
  <c r="CA11" i="5"/>
  <c r="CB10" i="5"/>
  <c r="CB11" i="5"/>
  <c r="JR9" i="4"/>
  <c r="JR10" i="4"/>
  <c r="JR11" i="4"/>
  <c r="JF9" i="4"/>
  <c r="IT9" i="4"/>
  <c r="IT10" i="4"/>
  <c r="IT11" i="4"/>
  <c r="IH8" i="4"/>
  <c r="IH9" i="4"/>
  <c r="IH10" i="4"/>
  <c r="IH11" i="4"/>
  <c r="CM11" i="2"/>
  <c r="CN11" i="2"/>
  <c r="CA11" i="2"/>
  <c r="CB11" i="2"/>
  <c r="KT9" i="5"/>
  <c r="LF9" i="5"/>
  <c r="LR9" i="5"/>
  <c r="MD9" i="5"/>
  <c r="MF9" i="5"/>
  <c r="KG9" i="5"/>
  <c r="KS9" i="5"/>
  <c r="LE9" i="5"/>
  <c r="LQ9" i="5"/>
  <c r="MC9" i="5"/>
  <c r="ME9" i="5"/>
  <c r="CY9" i="5"/>
  <c r="CN9" i="5"/>
  <c r="CB9" i="5"/>
  <c r="CA9" i="5"/>
  <c r="N9" i="5"/>
  <c r="DK9" i="2"/>
  <c r="DL9" i="2"/>
  <c r="CM9" i="2"/>
  <c r="CN9" i="2"/>
  <c r="CA9" i="2"/>
  <c r="CB9" i="2"/>
  <c r="DK9" i="4"/>
  <c r="DK10" i="4"/>
  <c r="DK11" i="4"/>
  <c r="CN9" i="4"/>
  <c r="CN10" i="4"/>
  <c r="CN11" i="4"/>
  <c r="CM9" i="4"/>
  <c r="CM10" i="4"/>
  <c r="CM11" i="4"/>
  <c r="CA9" i="4"/>
  <c r="CB9" i="4"/>
  <c r="CB11" i="4"/>
  <c r="KT9" i="3"/>
  <c r="LF9" i="3"/>
  <c r="LR9" i="3"/>
  <c r="MD9" i="3"/>
  <c r="KH9" i="3"/>
  <c r="MF9" i="3"/>
  <c r="KS9" i="3"/>
  <c r="LE9" i="3"/>
  <c r="LQ9" i="3"/>
  <c r="MC9" i="3"/>
  <c r="KG9" i="3"/>
  <c r="ME9" i="3"/>
  <c r="KH4" i="3"/>
  <c r="KH5" i="3"/>
  <c r="KH7" i="3"/>
  <c r="KH8" i="3"/>
  <c r="KH10" i="3"/>
  <c r="KH11" i="3"/>
  <c r="KH6" i="3"/>
  <c r="DL5" i="3"/>
  <c r="DL6" i="3"/>
  <c r="DL7" i="3"/>
  <c r="DL8" i="3"/>
  <c r="DL9" i="3"/>
  <c r="DL10" i="3"/>
  <c r="DL11" i="3"/>
  <c r="DK5" i="3"/>
  <c r="DK6" i="3"/>
  <c r="DK7" i="3"/>
  <c r="DK8" i="3"/>
  <c r="DK9" i="3"/>
  <c r="DK10" i="3"/>
  <c r="DK11" i="3"/>
  <c r="CN5" i="3"/>
  <c r="CN6" i="3"/>
  <c r="CN7" i="3"/>
  <c r="CN8" i="3"/>
  <c r="CN9" i="3"/>
  <c r="CN10" i="3"/>
  <c r="CN11" i="3"/>
  <c r="CM5" i="3"/>
  <c r="CM6" i="3"/>
  <c r="CM7" i="3"/>
  <c r="CM8" i="3"/>
  <c r="CM9" i="3"/>
  <c r="CM10" i="3"/>
  <c r="CM11" i="3"/>
  <c r="CB9" i="3"/>
  <c r="CB10" i="3"/>
  <c r="CB11" i="3"/>
  <c r="CA9" i="3"/>
  <c r="CA10" i="3"/>
  <c r="CA11" i="3"/>
  <c r="CA8" i="7"/>
  <c r="CM8" i="7"/>
  <c r="CN8" i="7"/>
  <c r="CY8" i="7"/>
  <c r="DK8" i="7"/>
  <c r="DL8" i="7"/>
  <c r="CA9" i="7"/>
  <c r="CM9" i="7"/>
  <c r="CN9" i="7"/>
  <c r="CY9" i="7"/>
  <c r="DK9" i="7"/>
  <c r="DL9" i="7"/>
  <c r="IG9" i="7"/>
  <c r="JE9" i="7"/>
  <c r="LR9" i="7"/>
  <c r="LQ9" i="7"/>
  <c r="LF9" i="7"/>
  <c r="LE9" i="7"/>
  <c r="KT9" i="7"/>
  <c r="KS9" i="7"/>
  <c r="KH9" i="7"/>
  <c r="KG9" i="7"/>
  <c r="JY9" i="7"/>
  <c r="JQ9" i="7"/>
  <c r="KT11" i="5"/>
  <c r="LF11" i="5"/>
  <c r="LR11" i="5"/>
  <c r="MD11" i="5"/>
  <c r="MF11" i="5"/>
  <c r="KS11" i="5"/>
  <c r="LE11" i="5"/>
  <c r="LQ11" i="5"/>
  <c r="MC11" i="5"/>
  <c r="ME11" i="5"/>
  <c r="KH8" i="5"/>
  <c r="KT8" i="5"/>
  <c r="LF8" i="5"/>
  <c r="LR8" i="5"/>
  <c r="MD8" i="5"/>
  <c r="MF8" i="5"/>
  <c r="KG8" i="5"/>
  <c r="KS8" i="5"/>
  <c r="LE8" i="5"/>
  <c r="LQ8" i="5"/>
  <c r="MC8" i="5"/>
  <c r="ME8" i="5"/>
  <c r="KH7" i="5"/>
  <c r="KT7" i="5"/>
  <c r="LF7" i="5"/>
  <c r="LR7" i="5"/>
  <c r="MD7" i="5"/>
  <c r="MF7" i="5"/>
  <c r="KG7" i="5"/>
  <c r="KS7" i="5"/>
  <c r="LE7" i="5"/>
  <c r="LQ7" i="5"/>
  <c r="MC7" i="5"/>
  <c r="ME7" i="5"/>
  <c r="KH6" i="5"/>
  <c r="KT6" i="5"/>
  <c r="LF6" i="5"/>
  <c r="LR6" i="5"/>
  <c r="MD6" i="5"/>
  <c r="MF6" i="5"/>
  <c r="KG6" i="5"/>
  <c r="KS6" i="5"/>
  <c r="LE6" i="5"/>
  <c r="LQ6" i="5"/>
  <c r="MC6" i="5"/>
  <c r="ME6" i="5"/>
  <c r="KH5" i="5"/>
  <c r="KT5" i="5"/>
  <c r="LF5" i="5"/>
  <c r="LR5" i="5"/>
  <c r="MD5" i="5"/>
  <c r="MF5" i="5"/>
  <c r="KG5" i="5"/>
  <c r="KS5" i="5"/>
  <c r="LE5" i="5"/>
  <c r="LQ5" i="5"/>
  <c r="MC5" i="5"/>
  <c r="ME5" i="5"/>
  <c r="KH4" i="5"/>
  <c r="KT4" i="5"/>
  <c r="LF4" i="5"/>
  <c r="LR4" i="5"/>
  <c r="MD4" i="5"/>
  <c r="MF4" i="5"/>
  <c r="KG4" i="5"/>
  <c r="KS4" i="5"/>
  <c r="LE4" i="5"/>
  <c r="LQ4" i="5"/>
  <c r="MC4" i="5"/>
  <c r="ME4" i="5"/>
  <c r="KH11" i="2"/>
  <c r="KT11" i="2"/>
  <c r="LF11" i="2"/>
  <c r="LR11" i="2"/>
  <c r="MD11" i="2"/>
  <c r="MF11" i="2"/>
  <c r="KG11" i="2"/>
  <c r="KS11" i="2"/>
  <c r="LE11" i="2"/>
  <c r="LQ11" i="2"/>
  <c r="MC11" i="2"/>
  <c r="ME11" i="2"/>
  <c r="KH10" i="2"/>
  <c r="KT10" i="2"/>
  <c r="LF10" i="2"/>
  <c r="LR10" i="2"/>
  <c r="MD10" i="2"/>
  <c r="MF10" i="2"/>
  <c r="KG10" i="2"/>
  <c r="KS10" i="2"/>
  <c r="LE10" i="2"/>
  <c r="LQ10" i="2"/>
  <c r="MC10" i="2"/>
  <c r="ME10" i="2"/>
  <c r="KH8" i="2"/>
  <c r="KT8" i="2"/>
  <c r="LF8" i="2"/>
  <c r="LR8" i="2"/>
  <c r="MD8" i="2"/>
  <c r="MF8" i="2"/>
  <c r="KG8" i="2"/>
  <c r="KS8" i="2"/>
  <c r="LE8" i="2"/>
  <c r="LQ8" i="2"/>
  <c r="MC8" i="2"/>
  <c r="ME8" i="2"/>
  <c r="KH7" i="2"/>
  <c r="KT7" i="2"/>
  <c r="LF7" i="2"/>
  <c r="LR7" i="2"/>
  <c r="MD7" i="2"/>
  <c r="MF7" i="2"/>
  <c r="KG7" i="2"/>
  <c r="KS7" i="2"/>
  <c r="LE7" i="2"/>
  <c r="LQ7" i="2"/>
  <c r="MC7" i="2"/>
  <c r="ME7" i="2"/>
  <c r="KH6" i="2"/>
  <c r="KT6" i="2"/>
  <c r="LF6" i="2"/>
  <c r="LR6" i="2"/>
  <c r="MD6" i="2"/>
  <c r="MF6" i="2"/>
  <c r="KG6" i="2"/>
  <c r="KS6" i="2"/>
  <c r="LE6" i="2"/>
  <c r="LQ6" i="2"/>
  <c r="MC6" i="2"/>
  <c r="ME6" i="2"/>
  <c r="KH5" i="2"/>
  <c r="KT5" i="2"/>
  <c r="LF5" i="2"/>
  <c r="LR5" i="2"/>
  <c r="MD5" i="2"/>
  <c r="MF5" i="2"/>
  <c r="KG5" i="2"/>
  <c r="KS5" i="2"/>
  <c r="LE5" i="2"/>
  <c r="LQ5" i="2"/>
  <c r="MC5" i="2"/>
  <c r="ME5" i="2"/>
  <c r="KH4" i="2"/>
  <c r="KT4" i="2"/>
  <c r="LF4" i="2"/>
  <c r="LR4" i="2"/>
  <c r="MD4" i="2"/>
  <c r="MF4" i="2"/>
  <c r="KG4" i="2"/>
  <c r="KS4" i="2"/>
  <c r="LE4" i="2"/>
  <c r="LQ4" i="2"/>
  <c r="MC4" i="2"/>
  <c r="ME4" i="2"/>
  <c r="KH11" i="8"/>
  <c r="KT11" i="8"/>
  <c r="LF11" i="8"/>
  <c r="LR11" i="8"/>
  <c r="MD11" i="8"/>
  <c r="MF11" i="8"/>
  <c r="KG11" i="8"/>
  <c r="KS11" i="8"/>
  <c r="LE11" i="8"/>
  <c r="LQ11" i="8"/>
  <c r="MC11" i="8"/>
  <c r="ME11" i="8"/>
  <c r="KH10" i="8"/>
  <c r="KT10" i="8"/>
  <c r="LF10" i="8"/>
  <c r="LR10" i="8"/>
  <c r="MD10" i="8"/>
  <c r="MF10" i="8"/>
  <c r="KG10" i="8"/>
  <c r="KS10" i="8"/>
  <c r="LE10" i="8"/>
  <c r="LQ10" i="8"/>
  <c r="MC10" i="8"/>
  <c r="ME10" i="8"/>
  <c r="KH8" i="8"/>
  <c r="KT8" i="8"/>
  <c r="LF8" i="8"/>
  <c r="LR8" i="8"/>
  <c r="MD8" i="8"/>
  <c r="MF8" i="8"/>
  <c r="KG8" i="8"/>
  <c r="KS8" i="8"/>
  <c r="LE8" i="8"/>
  <c r="LQ8" i="8"/>
  <c r="MC8" i="8"/>
  <c r="ME8" i="8"/>
  <c r="KH7" i="8"/>
  <c r="KT7" i="8"/>
  <c r="LF7" i="8"/>
  <c r="LR7" i="8"/>
  <c r="MD7" i="8"/>
  <c r="MF7" i="8"/>
  <c r="KG7" i="8"/>
  <c r="KS7" i="8"/>
  <c r="LE7" i="8"/>
  <c r="LQ7" i="8"/>
  <c r="MC7" i="8"/>
  <c r="ME7" i="8"/>
  <c r="KH6" i="8"/>
  <c r="KT6" i="8"/>
  <c r="LF6" i="8"/>
  <c r="LR6" i="8"/>
  <c r="MD6" i="8"/>
  <c r="MF6" i="8"/>
  <c r="KG6" i="8"/>
  <c r="KS6" i="8"/>
  <c r="LE6" i="8"/>
  <c r="LQ6" i="8"/>
  <c r="MC6" i="8"/>
  <c r="ME6" i="8"/>
  <c r="KH5" i="8"/>
  <c r="KT5" i="8"/>
  <c r="LF5" i="8"/>
  <c r="LR5" i="8"/>
  <c r="MD5" i="8"/>
  <c r="MF5" i="8"/>
  <c r="KG5" i="8"/>
  <c r="KS5" i="8"/>
  <c r="LE5" i="8"/>
  <c r="LQ5" i="8"/>
  <c r="MC5" i="8"/>
  <c r="ME5" i="8"/>
  <c r="KH4" i="8"/>
  <c r="KT4" i="8"/>
  <c r="LF4" i="8"/>
  <c r="LR4" i="8"/>
  <c r="MD4" i="8"/>
  <c r="MF4" i="8"/>
  <c r="KG4" i="8"/>
  <c r="KS4" i="8"/>
  <c r="LE4" i="8"/>
  <c r="LQ4" i="8"/>
  <c r="MC4" i="8"/>
  <c r="ME4" i="8"/>
  <c r="KH11" i="7"/>
  <c r="KT11" i="7"/>
  <c r="LF11" i="7"/>
  <c r="LR11" i="7"/>
  <c r="MD11" i="7"/>
  <c r="MF11" i="7"/>
  <c r="KG11" i="7"/>
  <c r="KS11" i="7"/>
  <c r="LE11" i="7"/>
  <c r="LQ11" i="7"/>
  <c r="MC11" i="7"/>
  <c r="ME11" i="7"/>
  <c r="KH10" i="7"/>
  <c r="KT10" i="7"/>
  <c r="LF10" i="7"/>
  <c r="LR10" i="7"/>
  <c r="MD10" i="7"/>
  <c r="MF10" i="7"/>
  <c r="KG10" i="7"/>
  <c r="KS10" i="7"/>
  <c r="LE10" i="7"/>
  <c r="LQ10" i="7"/>
  <c r="MC10" i="7"/>
  <c r="ME10" i="7"/>
  <c r="KH8" i="7"/>
  <c r="KT8" i="7"/>
  <c r="LF8" i="7"/>
  <c r="LR8" i="7"/>
  <c r="MD8" i="7"/>
  <c r="MF8" i="7"/>
  <c r="KG8" i="7"/>
  <c r="KS8" i="7"/>
  <c r="LE8" i="7"/>
  <c r="LQ8" i="7"/>
  <c r="MC8" i="7"/>
  <c r="ME8" i="7"/>
  <c r="KH7" i="7"/>
  <c r="KT7" i="7"/>
  <c r="LF7" i="7"/>
  <c r="LR7" i="7"/>
  <c r="MD7" i="7"/>
  <c r="MF7" i="7"/>
  <c r="KG7" i="7"/>
  <c r="KS7" i="7"/>
  <c r="LE7" i="7"/>
  <c r="LQ7" i="7"/>
  <c r="MC7" i="7"/>
  <c r="ME7" i="7"/>
  <c r="KH6" i="7"/>
  <c r="KT6" i="7"/>
  <c r="LF6" i="7"/>
  <c r="LR6" i="7"/>
  <c r="MD6" i="7"/>
  <c r="MF6" i="7"/>
  <c r="KG6" i="7"/>
  <c r="KS6" i="7"/>
  <c r="LE6" i="7"/>
  <c r="LQ6" i="7"/>
  <c r="MC6" i="7"/>
  <c r="ME6" i="7"/>
  <c r="KH5" i="7"/>
  <c r="KT5" i="7"/>
  <c r="LF5" i="7"/>
  <c r="LR5" i="7"/>
  <c r="MD5" i="7"/>
  <c r="MF5" i="7"/>
  <c r="KG5" i="7"/>
  <c r="KS5" i="7"/>
  <c r="LE5" i="7"/>
  <c r="LQ5" i="7"/>
  <c r="MC5" i="7"/>
  <c r="ME5" i="7"/>
  <c r="KH4" i="7"/>
  <c r="KT4" i="7"/>
  <c r="LF4" i="7"/>
  <c r="LR4" i="7"/>
  <c r="MD4" i="7"/>
  <c r="MF4" i="7"/>
  <c r="KG4" i="7"/>
  <c r="KS4" i="7"/>
  <c r="LE4" i="7"/>
  <c r="LQ4" i="7"/>
  <c r="MC4" i="7"/>
  <c r="ME4" i="7"/>
  <c r="KH11" i="6"/>
  <c r="KT11" i="6"/>
  <c r="LF11" i="6"/>
  <c r="LR11" i="6"/>
  <c r="MD11" i="6"/>
  <c r="MF11" i="6"/>
  <c r="KG11" i="6"/>
  <c r="KS11" i="6"/>
  <c r="LE11" i="6"/>
  <c r="LQ11" i="6"/>
  <c r="MC11" i="6"/>
  <c r="ME11" i="6"/>
  <c r="KH10" i="6"/>
  <c r="KT10" i="6"/>
  <c r="LF10" i="6"/>
  <c r="LR10" i="6"/>
  <c r="MD10" i="6"/>
  <c r="MF10" i="6"/>
  <c r="KG10" i="6"/>
  <c r="KS10" i="6"/>
  <c r="LE10" i="6"/>
  <c r="LQ10" i="6"/>
  <c r="MC10" i="6"/>
  <c r="ME10" i="6"/>
  <c r="KH8" i="6"/>
  <c r="KT8" i="6"/>
  <c r="LF8" i="6"/>
  <c r="LR8" i="6"/>
  <c r="MD8" i="6"/>
  <c r="MF8" i="6"/>
  <c r="KG8" i="6"/>
  <c r="KS8" i="6"/>
  <c r="LE8" i="6"/>
  <c r="LQ8" i="6"/>
  <c r="MC8" i="6"/>
  <c r="ME8" i="6"/>
  <c r="KH7" i="6"/>
  <c r="KT7" i="6"/>
  <c r="LF7" i="6"/>
  <c r="LR7" i="6"/>
  <c r="MD7" i="6"/>
  <c r="MF7" i="6"/>
  <c r="KG7" i="6"/>
  <c r="KS7" i="6"/>
  <c r="LE7" i="6"/>
  <c r="LQ7" i="6"/>
  <c r="MC7" i="6"/>
  <c r="ME7" i="6"/>
  <c r="KH6" i="6"/>
  <c r="KT6" i="6"/>
  <c r="LF6" i="6"/>
  <c r="LR6" i="6"/>
  <c r="MD6" i="6"/>
  <c r="MF6" i="6"/>
  <c r="KG6" i="6"/>
  <c r="KS6" i="6"/>
  <c r="LE6" i="6"/>
  <c r="LQ6" i="6"/>
  <c r="MC6" i="6"/>
  <c r="ME6" i="6"/>
  <c r="KH5" i="6"/>
  <c r="KT5" i="6"/>
  <c r="LF5" i="6"/>
  <c r="LR5" i="6"/>
  <c r="MD5" i="6"/>
  <c r="MF5" i="6"/>
  <c r="KG5" i="6"/>
  <c r="KS5" i="6"/>
  <c r="LE5" i="6"/>
  <c r="LQ5" i="6"/>
  <c r="MC5" i="6"/>
  <c r="ME5" i="6"/>
  <c r="KH4" i="6"/>
  <c r="KT4" i="6"/>
  <c r="LF4" i="6"/>
  <c r="LR4" i="6"/>
  <c r="MD4" i="6"/>
  <c r="MF4" i="6"/>
  <c r="KG4" i="6"/>
  <c r="KS4" i="6"/>
  <c r="LE4" i="6"/>
  <c r="LQ4" i="6"/>
  <c r="MC4" i="6"/>
  <c r="ME4" i="6"/>
  <c r="KZ11" i="4"/>
  <c r="LL11" i="4"/>
  <c r="LX11" i="4"/>
  <c r="MJ11" i="4"/>
  <c r="MV11" i="4"/>
  <c r="MX11" i="4"/>
  <c r="KY11" i="4"/>
  <c r="LK11" i="4"/>
  <c r="LW11" i="4"/>
  <c r="MI11" i="4"/>
  <c r="MU11" i="4"/>
  <c r="MW11" i="4"/>
  <c r="KZ10" i="4"/>
  <c r="LL10" i="4"/>
  <c r="LX10" i="4"/>
  <c r="MJ10" i="4"/>
  <c r="MV10" i="4"/>
  <c r="MX10" i="4"/>
  <c r="KY10" i="4"/>
  <c r="LK10" i="4"/>
  <c r="LW10" i="4"/>
  <c r="MI10" i="4"/>
  <c r="MU10" i="4"/>
  <c r="MW10" i="4"/>
  <c r="KT8" i="4"/>
  <c r="KZ8" i="4"/>
  <c r="LL8" i="4"/>
  <c r="LX8" i="4"/>
  <c r="MJ8" i="4"/>
  <c r="MV8" i="4"/>
  <c r="MX8" i="4"/>
  <c r="KY8" i="4"/>
  <c r="LK8" i="4"/>
  <c r="LW8" i="4"/>
  <c r="MI8" i="4"/>
  <c r="MU8" i="4"/>
  <c r="MW8" i="4"/>
  <c r="KT7" i="4"/>
  <c r="KZ7" i="4"/>
  <c r="LL7" i="4"/>
  <c r="LX7" i="4"/>
  <c r="MJ7" i="4"/>
  <c r="MV7" i="4"/>
  <c r="MX7" i="4"/>
  <c r="KY7" i="4"/>
  <c r="LK7" i="4"/>
  <c r="LW7" i="4"/>
  <c r="MI7" i="4"/>
  <c r="MU7" i="4"/>
  <c r="MW7" i="4"/>
  <c r="KT6" i="4"/>
  <c r="KZ6" i="4"/>
  <c r="LL6" i="4"/>
  <c r="LX6" i="4"/>
  <c r="MJ6" i="4"/>
  <c r="MV6" i="4"/>
  <c r="MX6" i="4"/>
  <c r="KY6" i="4"/>
  <c r="LK6" i="4"/>
  <c r="LW6" i="4"/>
  <c r="MI6" i="4"/>
  <c r="MU6" i="4"/>
  <c r="MW6" i="4"/>
  <c r="KT5" i="4"/>
  <c r="KZ5" i="4"/>
  <c r="LL5" i="4"/>
  <c r="LX5" i="4"/>
  <c r="MJ5" i="4"/>
  <c r="MV5" i="4"/>
  <c r="MX5" i="4"/>
  <c r="KY5" i="4"/>
  <c r="LK5" i="4"/>
  <c r="LW5" i="4"/>
  <c r="MI5" i="4"/>
  <c r="MU5" i="4"/>
  <c r="MW5" i="4"/>
  <c r="KT4" i="4"/>
  <c r="KZ4" i="4"/>
  <c r="LL4" i="4"/>
  <c r="LX4" i="4"/>
  <c r="MJ4" i="4"/>
  <c r="MV4" i="4"/>
  <c r="MX4" i="4"/>
  <c r="KY4" i="4"/>
  <c r="LK4" i="4"/>
  <c r="LW4" i="4"/>
  <c r="MI4" i="4"/>
  <c r="MU4" i="4"/>
  <c r="MW4" i="4"/>
  <c r="KT5" i="3"/>
  <c r="LF5" i="3"/>
  <c r="LR5" i="3"/>
  <c r="MD5" i="3"/>
  <c r="MF5" i="3"/>
  <c r="KT6" i="3"/>
  <c r="LF6" i="3"/>
  <c r="LR6" i="3"/>
  <c r="MD6" i="3"/>
  <c r="MF6" i="3"/>
  <c r="KT7" i="3"/>
  <c r="LF7" i="3"/>
  <c r="LR7" i="3"/>
  <c r="MD7" i="3"/>
  <c r="MF7" i="3"/>
  <c r="KT8" i="3"/>
  <c r="LF8" i="3"/>
  <c r="LR8" i="3"/>
  <c r="MD8" i="3"/>
  <c r="MF8" i="3"/>
  <c r="KT10" i="3"/>
  <c r="LF10" i="3"/>
  <c r="LR10" i="3"/>
  <c r="MD10" i="3"/>
  <c r="MF10" i="3"/>
  <c r="KT11" i="3"/>
  <c r="LF11" i="3"/>
  <c r="LR11" i="3"/>
  <c r="MD11" i="3"/>
  <c r="MF11" i="3"/>
  <c r="KT4" i="3"/>
  <c r="LF4" i="3"/>
  <c r="LR4" i="3"/>
  <c r="MD4" i="3"/>
  <c r="MF4" i="3"/>
  <c r="KG5" i="3"/>
  <c r="KS5" i="3"/>
  <c r="LE5" i="3"/>
  <c r="LQ5" i="3"/>
  <c r="MC5" i="3"/>
  <c r="ME5" i="3"/>
  <c r="KG6" i="3"/>
  <c r="KS6" i="3"/>
  <c r="LE6" i="3"/>
  <c r="LQ6" i="3"/>
  <c r="MC6" i="3"/>
  <c r="ME6" i="3"/>
  <c r="KG7" i="3"/>
  <c r="KS7" i="3"/>
  <c r="LE7" i="3"/>
  <c r="LQ7" i="3"/>
  <c r="MC7" i="3"/>
  <c r="ME7" i="3"/>
  <c r="KG8" i="3"/>
  <c r="KS8" i="3"/>
  <c r="LE8" i="3"/>
  <c r="LQ8" i="3"/>
  <c r="MC8" i="3"/>
  <c r="ME8" i="3"/>
  <c r="KS10" i="3"/>
  <c r="LE10" i="3"/>
  <c r="LQ10" i="3"/>
  <c r="MC10" i="3"/>
  <c r="KG10" i="3"/>
  <c r="ME10" i="3"/>
  <c r="KS11" i="3"/>
  <c r="LE11" i="3"/>
  <c r="LQ11" i="3"/>
  <c r="MC11" i="3"/>
  <c r="KG11" i="3"/>
  <c r="ME11" i="3"/>
  <c r="KG4" i="3"/>
  <c r="KS4" i="3"/>
  <c r="LE4" i="3"/>
  <c r="LQ4" i="3"/>
  <c r="MC4" i="3"/>
  <c r="ME4" i="3"/>
  <c r="KS8" i="4"/>
  <c r="KS7" i="4"/>
  <c r="KS6" i="4"/>
  <c r="KS5" i="4"/>
  <c r="KS4" i="4"/>
  <c r="KH5" i="4"/>
  <c r="KH6" i="4"/>
  <c r="KH7" i="4"/>
  <c r="KH8" i="4"/>
  <c r="KH4" i="4"/>
  <c r="KG5" i="4"/>
  <c r="KG6" i="4"/>
  <c r="KG7" i="4"/>
  <c r="KG8" i="4"/>
  <c r="KG4" i="4"/>
  <c r="C6" i="9"/>
  <c r="P6" i="9"/>
  <c r="Q6" i="9"/>
  <c r="P7" i="9"/>
  <c r="Q7" i="9"/>
  <c r="C8" i="9"/>
  <c r="P8" i="9"/>
  <c r="Q8" i="9"/>
  <c r="C9" i="9"/>
  <c r="I9" i="9"/>
  <c r="P9" i="9"/>
  <c r="Q9" i="9"/>
  <c r="C10" i="9"/>
  <c r="O10" i="9"/>
  <c r="P10" i="9"/>
  <c r="Q10" i="9"/>
  <c r="P11" i="9"/>
  <c r="Q11" i="9"/>
  <c r="M7" i="9"/>
  <c r="N7" i="9"/>
  <c r="M9" i="9"/>
  <c r="N9" i="9"/>
  <c r="M11" i="9"/>
  <c r="N11" i="9"/>
  <c r="M6" i="9"/>
  <c r="N6" i="9"/>
  <c r="P12" i="9"/>
  <c r="O7" i="9"/>
  <c r="O9" i="9"/>
  <c r="O11" i="9"/>
  <c r="O12" i="9"/>
  <c r="O6" i="9"/>
  <c r="L6" i="9"/>
  <c r="C9" i="12"/>
  <c r="AA9" i="12"/>
  <c r="C10" i="12"/>
  <c r="AA10" i="12"/>
  <c r="C11" i="12"/>
  <c r="AA11" i="12"/>
  <c r="C12" i="12"/>
  <c r="AA12" i="12"/>
  <c r="C8" i="12"/>
  <c r="AA8" i="12"/>
  <c r="Z9" i="12"/>
  <c r="Z10" i="12"/>
  <c r="Z11" i="12"/>
  <c r="Z12" i="12"/>
  <c r="Z8" i="12"/>
  <c r="Y9" i="12"/>
  <c r="Y10" i="12"/>
  <c r="Y11" i="12"/>
  <c r="Y12" i="12"/>
  <c r="Y8" i="12"/>
  <c r="X9" i="12"/>
  <c r="X10" i="12"/>
  <c r="X11" i="12"/>
  <c r="X12" i="12"/>
  <c r="X8" i="12"/>
  <c r="W9" i="12"/>
  <c r="W10" i="12"/>
  <c r="W11" i="12"/>
  <c r="W12" i="12"/>
  <c r="W8" i="12"/>
  <c r="JF11" i="4"/>
  <c r="JF10" i="4"/>
  <c r="IT8" i="4"/>
  <c r="JF8" i="4"/>
  <c r="JR8" i="4"/>
  <c r="IT7" i="4"/>
  <c r="JF7" i="4"/>
  <c r="JR7" i="4"/>
  <c r="IT6" i="4"/>
  <c r="JF6" i="4"/>
  <c r="JR6" i="4"/>
  <c r="IT5" i="4"/>
  <c r="JF5" i="4"/>
  <c r="JR5" i="4"/>
  <c r="IT4" i="4"/>
  <c r="JF4" i="4"/>
  <c r="JR4" i="4"/>
  <c r="IH7" i="4"/>
  <c r="IH6" i="4"/>
  <c r="IH5" i="4"/>
  <c r="IH4" i="4"/>
  <c r="V9" i="12"/>
  <c r="V10" i="12"/>
  <c r="V11" i="12"/>
  <c r="V12" i="12"/>
  <c r="V8" i="12"/>
  <c r="U9" i="12"/>
  <c r="U10" i="12"/>
  <c r="U11" i="12"/>
  <c r="U12" i="12"/>
  <c r="U8" i="12"/>
  <c r="T9" i="12"/>
  <c r="T10" i="12"/>
  <c r="T11" i="12"/>
  <c r="T12" i="12"/>
  <c r="T8" i="12"/>
  <c r="S9" i="12"/>
  <c r="S10" i="12"/>
  <c r="S11" i="12"/>
  <c r="S12" i="12"/>
  <c r="S8" i="12"/>
  <c r="M12" i="9"/>
  <c r="L7" i="9"/>
  <c r="L9" i="9"/>
  <c r="L10" i="9"/>
  <c r="L11" i="9"/>
  <c r="L12" i="9"/>
  <c r="J6" i="9"/>
  <c r="K6" i="9"/>
  <c r="J7" i="9"/>
  <c r="K7" i="9"/>
  <c r="J10" i="9"/>
  <c r="K10" i="9"/>
  <c r="J11" i="9"/>
  <c r="K11" i="9"/>
  <c r="B11" i="9"/>
  <c r="B12" i="9"/>
  <c r="G12" i="9"/>
  <c r="H12" i="9"/>
  <c r="I12" i="9"/>
  <c r="J12" i="9"/>
  <c r="I7" i="9"/>
  <c r="I11" i="9"/>
  <c r="I6" i="9"/>
  <c r="H7" i="9"/>
  <c r="H9" i="9"/>
  <c r="H10" i="9"/>
  <c r="H11" i="9"/>
  <c r="H6" i="9"/>
  <c r="G7" i="9"/>
  <c r="G10" i="9"/>
  <c r="G11" i="9"/>
  <c r="G6" i="9"/>
  <c r="F7" i="9"/>
  <c r="F9" i="9"/>
  <c r="F6" i="9"/>
  <c r="N5" i="3"/>
  <c r="N5" i="2"/>
  <c r="N5" i="4"/>
  <c r="N5" i="5"/>
  <c r="N4" i="6"/>
  <c r="N5" i="6"/>
  <c r="N6" i="6"/>
  <c r="N7" i="6"/>
  <c r="N8" i="6"/>
  <c r="N4" i="7"/>
  <c r="N5" i="7"/>
  <c r="N6" i="7"/>
  <c r="N7" i="7"/>
  <c r="N8" i="7"/>
  <c r="N4" i="8"/>
  <c r="N5" i="8"/>
  <c r="N6" i="8"/>
  <c r="N7" i="8"/>
  <c r="E7" i="9"/>
  <c r="N6" i="3"/>
  <c r="N6" i="2"/>
  <c r="N6" i="4"/>
  <c r="N6" i="5"/>
  <c r="D7" i="3"/>
  <c r="N7" i="3"/>
  <c r="N8" i="2"/>
  <c r="N8" i="4"/>
  <c r="N8" i="5"/>
  <c r="E9" i="9"/>
  <c r="N7" i="2"/>
  <c r="N7" i="4"/>
  <c r="N7" i="5"/>
  <c r="E10" i="9"/>
  <c r="D7" i="9"/>
  <c r="C6" i="5"/>
  <c r="C7" i="3"/>
  <c r="D9" i="9"/>
  <c r="D10" i="9"/>
  <c r="D6" i="9"/>
  <c r="N4" i="3"/>
  <c r="N4" i="2"/>
  <c r="N4" i="4"/>
  <c r="N4" i="5"/>
  <c r="E6" i="9"/>
  <c r="R9" i="12"/>
  <c r="R10" i="12"/>
  <c r="R11" i="12"/>
  <c r="R12" i="12"/>
  <c r="R8" i="12"/>
  <c r="Q9" i="12"/>
  <c r="Q10" i="12"/>
  <c r="Q11" i="12"/>
  <c r="Q12" i="12"/>
  <c r="Q8" i="12"/>
  <c r="P9" i="12"/>
  <c r="P10" i="12"/>
  <c r="P11" i="12"/>
  <c r="P12" i="12"/>
  <c r="P8" i="12"/>
  <c r="O9" i="12"/>
  <c r="O10" i="12"/>
  <c r="O11" i="12"/>
  <c r="O12" i="12"/>
  <c r="O8" i="12"/>
  <c r="DK5" i="2"/>
  <c r="DK5" i="4"/>
  <c r="DK5" i="5"/>
  <c r="DK4" i="6"/>
  <c r="DK4" i="7"/>
  <c r="DK5" i="7"/>
  <c r="DK6" i="7"/>
  <c r="DK7" i="7"/>
  <c r="DK4" i="8"/>
  <c r="DK5" i="8"/>
  <c r="DK6" i="8"/>
  <c r="DK7" i="8"/>
  <c r="M9" i="12"/>
  <c r="DK6" i="2"/>
  <c r="DK6" i="4"/>
  <c r="M10" i="12"/>
  <c r="DK8" i="2"/>
  <c r="DK8" i="4"/>
  <c r="M11" i="12"/>
  <c r="DK7" i="2"/>
  <c r="DK7" i="4"/>
  <c r="M12" i="12"/>
  <c r="DK4" i="3"/>
  <c r="DK4" i="2"/>
  <c r="DK4" i="4"/>
  <c r="DK4" i="5"/>
  <c r="M8" i="12"/>
  <c r="CY5" i="5"/>
  <c r="CY4" i="6"/>
  <c r="CY5" i="6"/>
  <c r="CY6" i="6"/>
  <c r="CY7" i="6"/>
  <c r="CY8" i="6"/>
  <c r="CY4" i="7"/>
  <c r="CY5" i="7"/>
  <c r="CY6" i="7"/>
  <c r="CY7" i="7"/>
  <c r="CY4" i="8"/>
  <c r="L9" i="12"/>
  <c r="CY6" i="5"/>
  <c r="L10" i="12"/>
  <c r="CY8" i="5"/>
  <c r="L11" i="12"/>
  <c r="CY7" i="5"/>
  <c r="L12" i="12"/>
  <c r="CY4" i="3"/>
  <c r="CY4" i="4"/>
  <c r="CY4" i="5"/>
  <c r="L8" i="12"/>
  <c r="CM5" i="2"/>
  <c r="CM5" i="4"/>
  <c r="CM5" i="5"/>
  <c r="CM4" i="6"/>
  <c r="CM5" i="6"/>
  <c r="CM6" i="6"/>
  <c r="CM7" i="6"/>
  <c r="CM8" i="6"/>
  <c r="CM4" i="7"/>
  <c r="CM5" i="7"/>
  <c r="CM6" i="7"/>
  <c r="CM7" i="7"/>
  <c r="CM4" i="8"/>
  <c r="CM5" i="8"/>
  <c r="CM6" i="8"/>
  <c r="CM7" i="8"/>
  <c r="CM8" i="8"/>
  <c r="CM10" i="8"/>
  <c r="K9" i="12"/>
  <c r="CM6" i="2"/>
  <c r="CM6" i="4"/>
  <c r="CM6" i="5"/>
  <c r="K10" i="12"/>
  <c r="CM8" i="2"/>
  <c r="CM8" i="4"/>
  <c r="CM8" i="5"/>
  <c r="K11" i="12"/>
  <c r="CM7" i="2"/>
  <c r="CM7" i="4"/>
  <c r="CM7" i="5"/>
  <c r="K12" i="12"/>
  <c r="CM4" i="3"/>
  <c r="CM4" i="2"/>
  <c r="CM4" i="4"/>
  <c r="CM4" i="5"/>
  <c r="K8" i="12"/>
  <c r="CA5" i="3"/>
  <c r="CA5" i="2"/>
  <c r="CA5" i="4"/>
  <c r="CA5" i="5"/>
  <c r="CA4" i="6"/>
  <c r="CA5" i="6"/>
  <c r="CA6" i="6"/>
  <c r="CA7" i="6"/>
  <c r="CA8" i="6"/>
  <c r="CA4" i="7"/>
  <c r="CA5" i="7"/>
  <c r="CA6" i="7"/>
  <c r="CA7" i="7"/>
  <c r="CA4" i="8"/>
  <c r="H9" i="12"/>
  <c r="CA6" i="3"/>
  <c r="CA6" i="2"/>
  <c r="CA6" i="4"/>
  <c r="CA6" i="5"/>
  <c r="H10" i="12"/>
  <c r="CA7" i="3"/>
  <c r="CA8" i="2"/>
  <c r="CA8" i="4"/>
  <c r="CA8" i="5"/>
  <c r="H11" i="12"/>
  <c r="CA8" i="3"/>
  <c r="CA7" i="2"/>
  <c r="CA7" i="4"/>
  <c r="CA7" i="5"/>
  <c r="H12" i="12"/>
  <c r="CA4" i="3"/>
  <c r="CA4" i="2"/>
  <c r="CA4" i="4"/>
  <c r="CA4" i="5"/>
  <c r="H8" i="12"/>
  <c r="N9" i="12"/>
  <c r="N10" i="12"/>
  <c r="N11" i="12"/>
  <c r="N12" i="12"/>
  <c r="N8" i="12"/>
  <c r="DL7" i="8"/>
  <c r="DL6" i="8"/>
  <c r="DL5" i="8"/>
  <c r="DL4" i="8"/>
  <c r="CN4" i="8"/>
  <c r="CB4" i="8"/>
  <c r="F10" i="12"/>
  <c r="D9" i="12"/>
  <c r="E11" i="12"/>
  <c r="D8" i="12"/>
  <c r="DL10" i="7"/>
  <c r="DK10" i="7"/>
  <c r="CY10" i="7"/>
  <c r="CN10" i="7"/>
  <c r="CM10" i="7"/>
  <c r="CA10" i="7"/>
  <c r="N10" i="7"/>
  <c r="CY10" i="6"/>
  <c r="CM10" i="6"/>
  <c r="N10" i="6"/>
  <c r="DL10" i="4"/>
  <c r="CB10" i="4"/>
  <c r="CA10" i="4"/>
  <c r="N10" i="4"/>
  <c r="DL10" i="2"/>
  <c r="DK10" i="2"/>
  <c r="CN10" i="2"/>
  <c r="CM10" i="2"/>
  <c r="CB10" i="2"/>
  <c r="CA10" i="2"/>
  <c r="N10" i="2"/>
  <c r="DL4" i="5"/>
  <c r="CZ4" i="5"/>
  <c r="CN8" i="5"/>
  <c r="CN7" i="5"/>
  <c r="CN6" i="5"/>
  <c r="CN5" i="5"/>
  <c r="CN4" i="5"/>
  <c r="CB8" i="5"/>
  <c r="CB7" i="5"/>
  <c r="CB6" i="5"/>
  <c r="CB5" i="5"/>
  <c r="CB4" i="5"/>
  <c r="DL7" i="7"/>
  <c r="DL6" i="7"/>
  <c r="DL5" i="7"/>
  <c r="DL4" i="7"/>
  <c r="CN7" i="7"/>
  <c r="CN6" i="7"/>
  <c r="CN5" i="7"/>
  <c r="CN4" i="7"/>
  <c r="CB6" i="7"/>
  <c r="CB5" i="7"/>
  <c r="CB4" i="7"/>
  <c r="DL4" i="6"/>
  <c r="CZ4" i="6"/>
  <c r="CN7" i="6"/>
  <c r="CN6" i="6"/>
  <c r="CN5" i="6"/>
  <c r="CN4" i="6"/>
  <c r="CB8" i="6"/>
  <c r="CB7" i="6"/>
  <c r="CB6" i="6"/>
  <c r="CB5" i="6"/>
  <c r="CB4" i="6"/>
  <c r="DL8" i="4"/>
  <c r="DL7" i="4"/>
  <c r="DL6" i="4"/>
  <c r="DL5" i="4"/>
  <c r="DL4" i="4"/>
  <c r="CN8" i="4"/>
  <c r="CN7" i="4"/>
  <c r="CN6" i="4"/>
  <c r="CN5" i="4"/>
  <c r="CN4" i="4"/>
  <c r="CB8" i="4"/>
  <c r="CB7" i="4"/>
  <c r="CB6" i="4"/>
  <c r="CB5" i="4"/>
  <c r="CB4" i="4"/>
  <c r="DL8" i="2"/>
  <c r="DL7" i="2"/>
  <c r="DL6" i="2"/>
  <c r="DL5" i="2"/>
  <c r="DL4" i="2"/>
  <c r="CN8" i="2"/>
  <c r="CN7" i="2"/>
  <c r="CN6" i="2"/>
  <c r="CN5" i="2"/>
  <c r="CN4" i="2"/>
  <c r="CB8" i="2"/>
  <c r="CB7" i="2"/>
  <c r="CB6" i="2"/>
  <c r="CB5" i="2"/>
  <c r="CB4" i="2"/>
  <c r="DL4" i="3"/>
  <c r="CN4" i="3"/>
  <c r="CB5" i="3"/>
  <c r="CB6" i="3"/>
  <c r="CB7" i="3"/>
  <c r="CB8" i="3"/>
  <c r="CB4" i="3"/>
  <c r="AG12" i="12"/>
  <c r="D12" i="12"/>
  <c r="B12" i="12"/>
  <c r="AG11" i="12"/>
  <c r="B11" i="12"/>
  <c r="AG10" i="12"/>
  <c r="D10" i="12"/>
  <c r="B10" i="12"/>
  <c r="AG9" i="12"/>
  <c r="F9" i="12"/>
  <c r="B9" i="12"/>
  <c r="AG8" i="12"/>
  <c r="B8" i="12"/>
  <c r="C5" i="12"/>
  <c r="B5" i="12"/>
  <c r="E8" i="12"/>
  <c r="E9" i="12"/>
  <c r="E12" i="12"/>
  <c r="F12" i="12"/>
  <c r="D11" i="12"/>
  <c r="D16" i="9"/>
  <c r="F8" i="12"/>
  <c r="Y7" i="9"/>
  <c r="Y8" i="9"/>
  <c r="Y9" i="9"/>
  <c r="Y10" i="9"/>
  <c r="Y6" i="9"/>
  <c r="B6" i="9"/>
  <c r="B7" i="9"/>
  <c r="B8" i="9"/>
  <c r="B9" i="9"/>
  <c r="B10" i="9"/>
  <c r="C4" i="9"/>
  <c r="B4" i="9"/>
  <c r="E10" i="12"/>
  <c r="F11" i="12"/>
  <c r="T26" i="17" a="1"/>
  <c r="T26" i="17"/>
  <c r="T43" i="17" a="1"/>
  <c r="T43" i="17"/>
  <c r="S48" i="17" a="1"/>
  <c r="S48" i="17"/>
  <c r="S51" i="17" a="1"/>
  <c r="S51" i="17"/>
  <c r="T53" i="17" a="1"/>
  <c r="T53" i="17"/>
  <c r="S55" i="17" a="1"/>
  <c r="S55" i="17"/>
  <c r="T40" i="17" a="1"/>
  <c r="T40" i="17"/>
  <c r="T4" i="17" a="1"/>
  <c r="T4" i="17"/>
  <c r="S6" i="17" a="1"/>
  <c r="S6" i="17"/>
  <c r="S8" i="17" a="1"/>
  <c r="S8" i="17"/>
  <c r="S37" i="17" a="1"/>
  <c r="S37" i="17"/>
  <c r="S41" i="17" a="1"/>
  <c r="S41" i="17"/>
  <c r="T48" i="17" a="1"/>
  <c r="T48" i="17"/>
  <c r="S27" i="17" a="1"/>
  <c r="S27" i="17"/>
  <c r="T29" i="17" a="1"/>
  <c r="T29" i="17"/>
  <c r="S32" i="17" a="1"/>
  <c r="S32" i="17"/>
  <c r="T33" i="17" a="1"/>
  <c r="T33" i="17"/>
  <c r="T52" i="17" a="1"/>
  <c r="T52" i="17"/>
  <c r="T55" i="17" a="1"/>
  <c r="T55" i="17"/>
  <c r="S21" i="17" a="1"/>
  <c r="S21" i="17"/>
  <c r="T11" i="17" a="1"/>
  <c r="T11" i="17"/>
  <c r="T22" i="17" a="1"/>
  <c r="T22" i="17"/>
  <c r="S31" i="17" a="1"/>
  <c r="S31" i="17"/>
  <c r="S49" i="17" a="1"/>
  <c r="S49" i="17"/>
  <c r="S30" i="17" a="1"/>
  <c r="S30" i="17"/>
  <c r="S26" i="17" a="1"/>
  <c r="S26" i="17"/>
  <c r="S4" i="17" a="1"/>
  <c r="S4" i="17"/>
  <c r="S5" i="17" a="1"/>
  <c r="S5" i="17"/>
  <c r="T16" i="17" a="1"/>
  <c r="T16" i="17"/>
  <c r="T20" i="17" a="1"/>
  <c r="T20" i="17"/>
  <c r="S19" i="17" a="1"/>
  <c r="S19" i="17"/>
  <c r="T19" i="17" a="1"/>
  <c r="T19" i="17"/>
  <c r="S16" i="17" a="1"/>
  <c r="S16" i="17"/>
  <c r="T37" i="17" a="1"/>
  <c r="T37" i="17"/>
  <c r="T6" i="17" a="1"/>
  <c r="T6" i="17"/>
  <c r="S53" i="17" a="1"/>
  <c r="S53" i="17"/>
  <c r="S7" i="17" a="1"/>
  <c r="S7" i="17"/>
  <c r="S15" i="17" a="1"/>
  <c r="S15" i="17"/>
  <c r="S20" i="17" a="1"/>
  <c r="S20" i="17"/>
  <c r="T28" i="17" a="1"/>
  <c r="T28" i="17"/>
  <c r="S38" i="17" a="1"/>
  <c r="S38" i="17"/>
  <c r="S40" i="17" a="1"/>
  <c r="S40" i="17"/>
  <c r="S42" i="17" a="1"/>
  <c r="S42" i="17"/>
  <c r="S44" i="17" a="1"/>
  <c r="S44" i="17"/>
  <c r="S50" i="17" a="1"/>
  <c r="S50" i="17"/>
  <c r="S52" i="17" a="1"/>
  <c r="S52" i="17"/>
  <c r="S54" i="17" a="1"/>
  <c r="S54" i="17"/>
  <c r="T39" i="17" a="1"/>
  <c r="T39" i="17"/>
  <c r="S28" i="17" a="1"/>
  <c r="S28" i="17"/>
  <c r="T30" i="17" a="1"/>
  <c r="T30" i="17"/>
  <c r="T9" i="17" a="1"/>
  <c r="T9" i="17"/>
  <c r="T10" i="17" a="1"/>
  <c r="T10" i="17"/>
  <c r="S18" i="17" a="1"/>
  <c r="S18" i="17"/>
  <c r="T21" i="17" a="1"/>
  <c r="T21" i="17"/>
  <c r="T27" i="17" a="1"/>
  <c r="T27" i="17"/>
  <c r="S29" i="17" a="1"/>
  <c r="S29" i="17"/>
  <c r="T31" i="17" a="1"/>
  <c r="T31" i="17"/>
  <c r="T32" i="17" a="1"/>
  <c r="T32" i="17"/>
  <c r="T54" i="17" a="1"/>
  <c r="T54" i="17"/>
  <c r="S22" i="17" a="1"/>
  <c r="S22" i="17"/>
  <c r="T42" i="17" a="1"/>
  <c r="T42" i="17"/>
  <c r="S43" i="17" a="1"/>
  <c r="S43" i="17"/>
  <c r="S10" i="17" a="1"/>
  <c r="S10" i="17"/>
  <c r="T41" i="17" a="1"/>
  <c r="T41" i="17"/>
  <c r="T50" i="17" a="1"/>
  <c r="T50" i="17"/>
  <c r="T15" i="17" a="1"/>
  <c r="T15" i="17"/>
  <c r="T44" i="17" a="1"/>
  <c r="T44" i="17"/>
  <c r="T49" i="17" a="1"/>
  <c r="T49" i="17"/>
  <c r="T5" i="17" a="1"/>
  <c r="T5" i="17"/>
  <c r="T7" i="17" a="1"/>
  <c r="T7" i="17"/>
  <c r="T51" i="17" a="1"/>
  <c r="T51" i="17"/>
  <c r="L10" i="21"/>
  <c r="L7" i="21"/>
  <c r="K10" i="21"/>
  <c r="K7" i="21"/>
  <c r="J10" i="21"/>
  <c r="J7" i="21"/>
  <c r="L4" i="21"/>
  <c r="L8" i="21"/>
  <c r="K4" i="21"/>
  <c r="K8" i="21"/>
  <c r="J4" i="21"/>
  <c r="J8" i="21"/>
  <c r="L5" i="21"/>
  <c r="L9" i="21"/>
  <c r="K5" i="21"/>
  <c r="K9" i="21"/>
  <c r="J5" i="21"/>
  <c r="J9" i="21"/>
  <c r="L6" i="21"/>
  <c r="L3" i="21"/>
  <c r="K6" i="21"/>
  <c r="K3" i="21"/>
  <c r="J6" i="21"/>
  <c r="J3" i="21"/>
  <c r="I4" i="21"/>
  <c r="I8" i="21"/>
  <c r="G10" i="21"/>
  <c r="H6" i="21"/>
  <c r="H3" i="21"/>
  <c r="G7" i="21"/>
  <c r="G3" i="21"/>
  <c r="I5" i="21"/>
  <c r="I9" i="21"/>
  <c r="H10" i="21"/>
  <c r="H7" i="21"/>
  <c r="G4" i="21"/>
  <c r="G8" i="21"/>
  <c r="I6" i="21"/>
  <c r="I10" i="21"/>
  <c r="H4" i="21"/>
  <c r="H8" i="21"/>
  <c r="G5" i="21"/>
  <c r="G9" i="21"/>
  <c r="I7" i="21"/>
  <c r="I3" i="21"/>
  <c r="H5" i="21"/>
  <c r="H9" i="21"/>
  <c r="G6" i="21"/>
  <c r="G8" i="9"/>
  <c r="I10" i="9"/>
  <c r="J8" i="9"/>
  <c r="K8" i="9"/>
  <c r="M10" i="9"/>
  <c r="N10" i="9"/>
  <c r="F10" i="9"/>
  <c r="I8" i="9"/>
  <c r="Q12" i="9"/>
  <c r="L8" i="9"/>
  <c r="O8" i="9"/>
  <c r="D8" i="9"/>
  <c r="F8" i="9"/>
  <c r="F13" i="9"/>
  <c r="H8" i="9"/>
  <c r="J9" i="9"/>
  <c r="K9" i="9"/>
  <c r="M8" i="9"/>
  <c r="N8" i="9"/>
  <c r="N12" i="9"/>
  <c r="E8" i="9"/>
  <c r="G9" i="9"/>
  <c r="D9" i="21"/>
  <c r="E9" i="21"/>
  <c r="C9" i="21"/>
  <c r="C5" i="21"/>
  <c r="D8" i="21"/>
  <c r="E8" i="21"/>
  <c r="D7" i="21"/>
  <c r="E7" i="21"/>
  <c r="D3" i="21"/>
  <c r="E3" i="21"/>
  <c r="D10" i="21"/>
  <c r="D5" i="21"/>
  <c r="E5" i="21"/>
  <c r="D4" i="21"/>
  <c r="E4" i="21"/>
  <c r="C3" i="21"/>
  <c r="C4" i="21"/>
  <c r="D6" i="21"/>
  <c r="E6" i="21"/>
  <c r="C6" i="21"/>
  <c r="C10" i="21"/>
  <c r="C8" i="21"/>
  <c r="C7" i="21"/>
  <c r="K12" i="9"/>
  <c r="K28" i="18" a="1"/>
  <c r="K28" i="18"/>
  <c r="E28" i="18"/>
  <c r="P61" i="19"/>
  <c r="K23" i="18" a="1"/>
  <c r="K23" i="18"/>
  <c r="K19" i="18" a="1"/>
  <c r="K19" i="18"/>
  <c r="E19" i="18"/>
  <c r="F61" i="19"/>
  <c r="K17" i="18" a="1"/>
  <c r="K17" i="18"/>
  <c r="E26" i="18"/>
  <c r="P59" i="19"/>
  <c r="K21" i="18" a="1"/>
  <c r="K21" i="18"/>
  <c r="E21" i="18"/>
  <c r="F63" i="19"/>
  <c r="K64" i="19"/>
  <c r="K40" i="18" a="1"/>
  <c r="K40" i="18"/>
  <c r="E40" i="18"/>
  <c r="H64" i="19"/>
  <c r="D40" i="18"/>
  <c r="G64" i="19"/>
  <c r="E38" i="18"/>
  <c r="H62" i="19"/>
  <c r="D42" i="18"/>
  <c r="G66" i="19"/>
  <c r="K42" i="18" a="1"/>
  <c r="K42" i="18"/>
  <c r="E42" i="18"/>
  <c r="H66" i="19"/>
  <c r="D37" i="18"/>
  <c r="G61" i="19"/>
  <c r="K37" i="18" a="1"/>
  <c r="K37" i="18"/>
  <c r="E37" i="18"/>
  <c r="H61" i="19"/>
  <c r="K39" i="18" a="1"/>
  <c r="K39" i="18"/>
  <c r="E39" i="18"/>
  <c r="H63" i="19"/>
  <c r="D39" i="18"/>
  <c r="G63" i="19"/>
  <c r="D36" i="18"/>
  <c r="G60" i="19"/>
  <c r="D38" i="18"/>
  <c r="G62" i="19"/>
  <c r="D35" i="18"/>
  <c r="G59" i="19"/>
  <c r="D41" i="18"/>
  <c r="G65" i="19"/>
  <c r="K31" i="18" a="1"/>
  <c r="K31" i="18"/>
  <c r="E31" i="18"/>
  <c r="P64" i="19"/>
  <c r="D31" i="18"/>
  <c r="O64" i="19"/>
  <c r="D27" i="18"/>
  <c r="O60" i="19"/>
  <c r="K27" i="18" a="1"/>
  <c r="K27" i="18"/>
  <c r="E27" i="18"/>
  <c r="P60" i="19"/>
  <c r="D28" i="18"/>
  <c r="O61" i="19"/>
  <c r="K33" i="18" a="1"/>
  <c r="K33" i="18"/>
  <c r="E33" i="18"/>
  <c r="P66" i="19"/>
  <c r="D33" i="18"/>
  <c r="O66" i="19"/>
  <c r="E32" i="18"/>
  <c r="P65" i="19"/>
  <c r="D29" i="18"/>
  <c r="O62" i="19"/>
  <c r="K29" i="18" a="1"/>
  <c r="K29" i="18"/>
  <c r="E29" i="18"/>
  <c r="P62" i="19"/>
  <c r="D30" i="18"/>
  <c r="O63" i="19"/>
  <c r="D32" i="18"/>
  <c r="O65" i="19"/>
  <c r="E24" i="18"/>
  <c r="F66" i="19"/>
  <c r="K22" i="18" a="1"/>
  <c r="K22" i="18"/>
  <c r="E22" i="18"/>
  <c r="F64" i="19"/>
  <c r="D22" i="18"/>
  <c r="E64" i="19"/>
  <c r="K20" i="18" a="1"/>
  <c r="K20" i="18"/>
  <c r="E20" i="18"/>
  <c r="F62" i="19"/>
  <c r="D20" i="18"/>
  <c r="E62" i="19"/>
  <c r="D19" i="18"/>
  <c r="E61" i="19"/>
  <c r="D17" i="18"/>
  <c r="D24" i="18"/>
  <c r="E66" i="19"/>
  <c r="E23" i="18"/>
  <c r="F65" i="19"/>
  <c r="K18" i="18" a="1"/>
  <c r="K18" i="18"/>
  <c r="E18" i="18"/>
  <c r="F60" i="19"/>
  <c r="D18" i="18"/>
  <c r="E60" i="19"/>
  <c r="E17" i="18"/>
  <c r="D23" i="18"/>
  <c r="E65" i="19"/>
  <c r="D21" i="18"/>
  <c r="E63" i="19"/>
  <c r="K3" i="18"/>
  <c r="T64" i="19" a="1"/>
  <c r="T64" i="19"/>
  <c r="S64" i="19" a="1"/>
  <c r="S64" i="19"/>
  <c r="N3" i="18"/>
  <c r="T65" i="19" a="1"/>
  <c r="T65" i="19"/>
  <c r="S65" i="19" a="1"/>
  <c r="S65" i="19"/>
  <c r="S60" i="19" a="1"/>
  <c r="S60" i="19"/>
  <c r="T60" i="19" a="1"/>
  <c r="T60" i="19"/>
  <c r="U6" i="18"/>
  <c r="K7" i="18"/>
  <c r="M7" i="18"/>
  <c r="G5" i="18"/>
  <c r="I10" i="18"/>
  <c r="S5" i="18"/>
  <c r="R5" i="18"/>
  <c r="P10" i="18"/>
  <c r="N6" i="18"/>
  <c r="O10" i="18"/>
  <c r="C6" i="18"/>
  <c r="R9" i="9"/>
  <c r="C5" i="18"/>
  <c r="R8" i="9"/>
  <c r="S10" i="18"/>
  <c r="G6" i="18"/>
  <c r="L4" i="18"/>
  <c r="Q10" i="18"/>
  <c r="P5" i="18"/>
  <c r="L10" i="18"/>
  <c r="J9" i="18"/>
  <c r="S6" i="18"/>
  <c r="N10" i="18"/>
  <c r="R7" i="18"/>
  <c r="H7" i="18"/>
  <c r="P7" i="18"/>
  <c r="O7" i="18"/>
  <c r="T8" i="18"/>
  <c r="I7" i="18"/>
  <c r="G7" i="18"/>
  <c r="C7" i="18"/>
  <c r="R10" i="9"/>
  <c r="G9" i="18"/>
  <c r="J7" i="18"/>
  <c r="T10" i="18"/>
  <c r="M10" i="18"/>
  <c r="J3" i="18"/>
  <c r="D5" i="18"/>
  <c r="E5" i="18"/>
  <c r="S8" i="9"/>
  <c r="D10" i="18"/>
  <c r="R4" i="18"/>
  <c r="J8" i="18"/>
  <c r="P4" i="18"/>
  <c r="M6" i="18"/>
  <c r="G4" i="18"/>
  <c r="M9" i="18"/>
  <c r="U3" i="18"/>
  <c r="K8" i="18"/>
  <c r="N4" i="18"/>
  <c r="T6" i="18"/>
  <c r="T7" i="18"/>
  <c r="M8" i="18"/>
  <c r="O3" i="18"/>
  <c r="K9" i="18"/>
  <c r="H5" i="18"/>
  <c r="C4" i="18"/>
  <c r="R7" i="9"/>
  <c r="D7" i="18"/>
  <c r="E7" i="18"/>
  <c r="S10" i="9"/>
  <c r="U5" i="18"/>
  <c r="I9" i="18"/>
  <c r="C8" i="18"/>
  <c r="H6" i="18"/>
  <c r="T5" i="18"/>
  <c r="Q4" i="18"/>
  <c r="K5" i="18"/>
  <c r="K6" i="18"/>
  <c r="J5" i="18"/>
  <c r="U4" i="18"/>
  <c r="U8" i="18"/>
  <c r="M5" i="18"/>
  <c r="R8" i="18"/>
  <c r="Q8" i="18"/>
  <c r="O8" i="18"/>
  <c r="I6" i="18"/>
  <c r="S8" i="18"/>
  <c r="T9" i="18"/>
  <c r="S4" i="18"/>
  <c r="P9" i="18"/>
  <c r="I8" i="18"/>
  <c r="S7" i="18"/>
  <c r="D9" i="18"/>
  <c r="E9" i="18"/>
  <c r="D6" i="18"/>
  <c r="E6" i="18"/>
  <c r="S9" i="9"/>
  <c r="D8" i="18"/>
  <c r="E8" i="18"/>
  <c r="G8" i="18"/>
  <c r="L3" i="18"/>
  <c r="R9" i="18"/>
  <c r="L9" i="18"/>
  <c r="M4" i="18"/>
  <c r="C3" i="18"/>
  <c r="R6" i="9"/>
  <c r="P6" i="18"/>
  <c r="Q9" i="18"/>
  <c r="R10" i="18"/>
  <c r="Q6" i="18"/>
  <c r="O9" i="18"/>
  <c r="J4" i="18"/>
  <c r="S3" i="18"/>
  <c r="G3" i="18"/>
  <c r="H9" i="18"/>
  <c r="D4" i="18"/>
  <c r="E4" i="18"/>
  <c r="S7" i="9"/>
  <c r="R6" i="18"/>
  <c r="N7" i="18"/>
  <c r="I4" i="18"/>
  <c r="O6" i="18"/>
  <c r="T4" i="18"/>
  <c r="K10" i="18"/>
  <c r="K4" i="18"/>
  <c r="S9" i="18"/>
  <c r="L5" i="18"/>
  <c r="J10" i="18"/>
  <c r="N9" i="18"/>
  <c r="C10" i="18"/>
  <c r="R12" i="9"/>
  <c r="G10" i="18"/>
  <c r="H10" i="18"/>
  <c r="C9" i="18"/>
  <c r="Q3" i="18"/>
  <c r="N8" i="18"/>
  <c r="O4" i="18"/>
  <c r="U7" i="18"/>
  <c r="H8" i="18"/>
  <c r="L7" i="18"/>
  <c r="N5" i="18"/>
  <c r="L6" i="18"/>
  <c r="Q7" i="18"/>
  <c r="U9" i="18"/>
  <c r="H4" i="18"/>
  <c r="O5" i="18"/>
  <c r="P8" i="18"/>
  <c r="R3" i="18"/>
  <c r="E59" i="19"/>
  <c r="I3" i="18"/>
  <c r="P3" i="18"/>
  <c r="I5" i="18"/>
  <c r="U10" i="18"/>
  <c r="J6" i="18"/>
  <c r="Q5" i="18"/>
  <c r="L8" i="18"/>
  <c r="F59" i="19"/>
  <c r="D3" i="18"/>
  <c r="E3" i="18"/>
  <c r="S6" i="9"/>
  <c r="M3" i="18"/>
  <c r="T61" i="19" a="1"/>
  <c r="T61" i="19"/>
  <c r="S61" i="19" a="1"/>
  <c r="S61" i="19"/>
  <c r="H3" i="18"/>
  <c r="S63" i="19" a="1"/>
  <c r="S63" i="19"/>
  <c r="T63" i="19" a="1"/>
  <c r="T63" i="19"/>
  <c r="T3" i="18"/>
  <c r="T66" i="19" a="1"/>
  <c r="T66" i="19"/>
  <c r="S66" i="19" a="1"/>
  <c r="S66" i="19"/>
  <c r="S62" i="19" a="1"/>
  <c r="S62" i="19"/>
  <c r="T62" i="19" a="1"/>
  <c r="T62" i="19"/>
  <c r="T59" i="19" a="1"/>
  <c r="T59" i="19"/>
  <c r="S59" i="19" a="1"/>
  <c r="S59" i="19"/>
  <c r="Q7" i="23"/>
  <c r="G4" i="23"/>
  <c r="H9" i="23"/>
  <c r="P8" i="23"/>
  <c r="L9" i="23"/>
  <c r="P9" i="23"/>
  <c r="T3" i="23"/>
  <c r="N4" i="23"/>
  <c r="J6" i="23"/>
  <c r="R5" i="23"/>
  <c r="N10" i="23"/>
  <c r="J9" i="23"/>
  <c r="S7" i="23"/>
  <c r="U4" i="23"/>
  <c r="N7" i="23"/>
  <c r="Q10" i="23"/>
  <c r="N9" i="23"/>
  <c r="J10" i="23"/>
  <c r="C3" i="23"/>
  <c r="C10" i="23"/>
  <c r="T4" i="23"/>
  <c r="O3" i="23"/>
  <c r="I5" i="23"/>
  <c r="O9" i="23"/>
  <c r="K6" i="23"/>
  <c r="J4" i="23"/>
  <c r="N5" i="23"/>
  <c r="O5" i="23"/>
  <c r="I3" i="23"/>
  <c r="R8" i="23"/>
  <c r="J8" i="23"/>
  <c r="N8" i="23"/>
  <c r="U3" i="23"/>
  <c r="G7" i="23"/>
  <c r="K8" i="23"/>
  <c r="T10" i="23"/>
  <c r="K5" i="23"/>
  <c r="K3" i="23"/>
  <c r="Q6" i="23"/>
  <c r="H6" i="23"/>
  <c r="T6" i="23"/>
  <c r="H5" i="23"/>
  <c r="M5" i="23"/>
  <c r="R6" i="23"/>
  <c r="S8" i="23"/>
  <c r="I10" i="23"/>
  <c r="G5" i="23"/>
  <c r="L5" i="23"/>
  <c r="M9" i="23"/>
  <c r="K4" i="23"/>
  <c r="Q3" i="23"/>
  <c r="Q8" i="23"/>
  <c r="U5" i="23"/>
  <c r="R3" i="23"/>
  <c r="H8" i="23"/>
  <c r="Q4" i="23"/>
  <c r="P6" i="23"/>
  <c r="U7" i="23"/>
  <c r="L6" i="23"/>
  <c r="J3" i="23"/>
  <c r="S3" i="23"/>
  <c r="C5" i="23"/>
  <c r="I4" i="23"/>
  <c r="S9" i="23"/>
  <c r="Q9" i="23"/>
  <c r="M3" i="23"/>
  <c r="T7" i="23"/>
  <c r="M6" i="23"/>
  <c r="I6" i="23"/>
  <c r="G3" i="23"/>
  <c r="S4" i="23"/>
  <c r="O10" i="23"/>
  <c r="U10" i="23"/>
  <c r="M4" i="23"/>
  <c r="S6" i="23"/>
  <c r="P5" i="23"/>
  <c r="M7" i="23"/>
  <c r="K7" i="23"/>
  <c r="P7" i="23"/>
  <c r="L4" i="23"/>
  <c r="Q5" i="23"/>
  <c r="P3" i="23"/>
  <c r="T8" i="23"/>
  <c r="S10" i="23"/>
  <c r="H3" i="23"/>
  <c r="S5" i="23"/>
  <c r="O6" i="23"/>
  <c r="R9" i="23"/>
  <c r="G8" i="23"/>
  <c r="U9" i="23"/>
  <c r="L10" i="23"/>
  <c r="O7" i="23"/>
  <c r="M8" i="23"/>
  <c r="I7" i="23"/>
  <c r="C9" i="23"/>
  <c r="C4" i="23"/>
  <c r="C6" i="23"/>
  <c r="H4" i="23"/>
  <c r="C7" i="23"/>
  <c r="M10" i="23"/>
  <c r="G6" i="23"/>
  <c r="J5" i="23"/>
  <c r="U8" i="23"/>
  <c r="L3" i="23"/>
  <c r="O4" i="23"/>
  <c r="H10" i="23"/>
  <c r="K9" i="23"/>
  <c r="I8" i="23"/>
  <c r="P4" i="23"/>
  <c r="H7" i="23"/>
  <c r="L8" i="23"/>
  <c r="I9" i="23"/>
  <c r="R10" i="23"/>
  <c r="C8" i="23"/>
  <c r="L7" i="23"/>
  <c r="K10" i="23"/>
  <c r="R4" i="23"/>
  <c r="N6" i="23"/>
  <c r="U6" i="23"/>
  <c r="P10" i="23"/>
  <c r="R7" i="23"/>
  <c r="T5" i="23"/>
  <c r="G10" i="23"/>
  <c r="T9" i="23"/>
  <c r="J7" i="23"/>
  <c r="G9" i="23"/>
  <c r="N3" i="23"/>
  <c r="O8" i="23"/>
  <c r="A49" i="24"/>
  <c r="A64" i="24"/>
  <c r="A76" i="24"/>
  <c r="A73" i="24"/>
  <c r="A67" i="24"/>
  <c r="A46" i="24"/>
  <c r="A39" i="24"/>
  <c r="A24" i="24"/>
  <c r="A19" i="24"/>
  <c r="H3" i="24"/>
  <c r="Q3" i="24"/>
  <c r="Q10" i="24"/>
  <c r="M10" i="24"/>
  <c r="I10" i="24"/>
  <c r="Q9" i="24"/>
  <c r="M9" i="24"/>
  <c r="I9" i="24"/>
  <c r="Q8" i="24"/>
  <c r="M8" i="24"/>
  <c r="I8" i="24"/>
  <c r="Q7" i="24"/>
  <c r="M7" i="24"/>
  <c r="I7" i="24"/>
  <c r="Q6" i="24"/>
  <c r="M6" i="24"/>
  <c r="I6" i="24"/>
  <c r="Q5" i="24"/>
  <c r="M5" i="24"/>
  <c r="I5" i="24"/>
  <c r="Q4" i="24"/>
  <c r="M4" i="24"/>
  <c r="I4" i="24"/>
  <c r="I3" i="24"/>
  <c r="R9" i="24"/>
  <c r="J7" i="24"/>
  <c r="N6" i="24"/>
  <c r="N5" i="24"/>
  <c r="R4" i="24"/>
  <c r="P10" i="24"/>
  <c r="L10" i="24"/>
  <c r="H10" i="24"/>
  <c r="P9" i="24"/>
  <c r="L9" i="24"/>
  <c r="H9" i="24"/>
  <c r="P8" i="24"/>
  <c r="L8" i="24"/>
  <c r="H8" i="24"/>
  <c r="P7" i="24"/>
  <c r="L7" i="24"/>
  <c r="H7" i="24"/>
  <c r="P6" i="24"/>
  <c r="L6" i="24"/>
  <c r="H6" i="24"/>
  <c r="P5" i="24"/>
  <c r="L5" i="24"/>
  <c r="H5" i="24"/>
  <c r="P4" i="24"/>
  <c r="L4" i="24"/>
  <c r="H4" i="24"/>
  <c r="L3" i="24"/>
  <c r="N7" i="24"/>
  <c r="R6" i="24"/>
  <c r="R5" i="24"/>
  <c r="N4" i="24"/>
  <c r="R3" i="24"/>
  <c r="O10" i="24"/>
  <c r="K10" i="24"/>
  <c r="G10" i="24"/>
  <c r="O9" i="24"/>
  <c r="K9" i="24"/>
  <c r="G9" i="24"/>
  <c r="O8" i="24"/>
  <c r="K8" i="24"/>
  <c r="G8" i="24"/>
  <c r="O7" i="24"/>
  <c r="K7" i="24"/>
  <c r="G7" i="24"/>
  <c r="O6" i="24"/>
  <c r="K6" i="24"/>
  <c r="G6" i="24"/>
  <c r="O5" i="24"/>
  <c r="K5" i="24"/>
  <c r="G5" i="24"/>
  <c r="O4" i="24"/>
  <c r="K4" i="24"/>
  <c r="G4" i="24"/>
  <c r="O3" i="24"/>
  <c r="R10" i="24"/>
  <c r="N10" i="24"/>
  <c r="J10" i="24"/>
  <c r="N9" i="24"/>
  <c r="J9" i="24"/>
  <c r="R8" i="24"/>
  <c r="N8" i="24"/>
  <c r="J8" i="24"/>
  <c r="R7" i="24"/>
  <c r="J6" i="24"/>
  <c r="J5" i="24"/>
  <c r="J4" i="24"/>
  <c r="J3" i="24"/>
  <c r="K3" i="24"/>
  <c r="P3" i="24"/>
  <c r="M3" i="24"/>
  <c r="G3" i="24"/>
  <c r="N3" i="24"/>
  <c r="A40" i="24"/>
  <c r="A37" i="24"/>
  <c r="A28" i="24"/>
  <c r="A20" i="24"/>
  <c r="A33" i="24"/>
  <c r="A59" i="24"/>
  <c r="D9" i="24"/>
  <c r="E9" i="24"/>
  <c r="A54" i="24"/>
  <c r="D4" i="24"/>
  <c r="F4" i="24"/>
  <c r="A55" i="24"/>
  <c r="D5" i="24"/>
  <c r="E5" i="24"/>
  <c r="A58" i="24"/>
  <c r="D8" i="24"/>
  <c r="E8" i="24"/>
  <c r="A56" i="24"/>
  <c r="D6" i="24"/>
  <c r="E6" i="24"/>
  <c r="A53" i="24"/>
  <c r="D3" i="24"/>
  <c r="F3" i="24"/>
  <c r="A60" i="24"/>
  <c r="D10" i="24"/>
  <c r="E10" i="24"/>
  <c r="A78" i="24"/>
  <c r="C10" i="24"/>
  <c r="C7" i="24"/>
  <c r="C8" i="24"/>
  <c r="C4" i="24"/>
  <c r="C3" i="24"/>
  <c r="C9" i="24"/>
  <c r="C5" i="24"/>
  <c r="C6" i="24"/>
  <c r="A57" i="24"/>
  <c r="D7" i="24"/>
  <c r="E7" i="24"/>
  <c r="M3" i="22"/>
  <c r="N1" i="22"/>
  <c r="M5" i="22"/>
  <c r="M6" i="22"/>
  <c r="M7" i="22"/>
  <c r="M8" i="22"/>
  <c r="M9" i="22"/>
  <c r="M10" i="22"/>
  <c r="M11" i="22"/>
  <c r="M12" i="22"/>
  <c r="M13" i="22"/>
  <c r="M4" i="22"/>
  <c r="M1" i="22"/>
  <c r="A76" i="25"/>
  <c r="F5" i="21"/>
  <c r="A49" i="25"/>
  <c r="A30" i="25"/>
  <c r="A50" i="25"/>
  <c r="A22" i="25"/>
  <c r="R10" i="25"/>
  <c r="N10" i="25"/>
  <c r="J10" i="25"/>
  <c r="C10" i="25"/>
  <c r="O9" i="25"/>
  <c r="K9" i="25"/>
  <c r="G9" i="25"/>
  <c r="P8" i="25"/>
  <c r="L8" i="25"/>
  <c r="H8" i="25"/>
  <c r="Q7" i="25"/>
  <c r="M7" i="25"/>
  <c r="I7" i="25"/>
  <c r="R6" i="25"/>
  <c r="N6" i="25"/>
  <c r="J6" i="25"/>
  <c r="C6" i="25"/>
  <c r="O5" i="25"/>
  <c r="K5" i="25"/>
  <c r="G5" i="25"/>
  <c r="P4" i="25"/>
  <c r="L4" i="25"/>
  <c r="H4" i="25"/>
  <c r="Q3" i="25"/>
  <c r="M3" i="25"/>
  <c r="I3" i="25"/>
  <c r="P10" i="25"/>
  <c r="Q9" i="25"/>
  <c r="I9" i="25"/>
  <c r="N8" i="25"/>
  <c r="C8" i="25"/>
  <c r="K7" i="25"/>
  <c r="P6" i="25"/>
  <c r="H6" i="25"/>
  <c r="M5" i="25"/>
  <c r="R4" i="25"/>
  <c r="J4" i="25"/>
  <c r="O3" i="25"/>
  <c r="G3" i="25"/>
  <c r="G10" i="25"/>
  <c r="H9" i="25"/>
  <c r="M8" i="25"/>
  <c r="R7" i="25"/>
  <c r="J7" i="25"/>
  <c r="O6" i="25"/>
  <c r="G6" i="25"/>
  <c r="L5" i="25"/>
  <c r="Q4" i="25"/>
  <c r="I4" i="25"/>
  <c r="N3" i="25"/>
  <c r="C3" i="25"/>
  <c r="Q10" i="25"/>
  <c r="M10" i="25"/>
  <c r="I10" i="25"/>
  <c r="R9" i="25"/>
  <c r="N9" i="25"/>
  <c r="J9" i="25"/>
  <c r="C9" i="25"/>
  <c r="O8" i="25"/>
  <c r="K8" i="25"/>
  <c r="G8" i="25"/>
  <c r="P7" i="25"/>
  <c r="L7" i="25"/>
  <c r="H7" i="25"/>
  <c r="Q6" i="25"/>
  <c r="M6" i="25"/>
  <c r="I6" i="25"/>
  <c r="R5" i="25"/>
  <c r="N5" i="25"/>
  <c r="J5" i="25"/>
  <c r="C5" i="25"/>
  <c r="O4" i="25"/>
  <c r="K4" i="25"/>
  <c r="G4" i="25"/>
  <c r="P3" i="25"/>
  <c r="L3" i="25"/>
  <c r="L10" i="25"/>
  <c r="H10" i="25"/>
  <c r="M9" i="25"/>
  <c r="R8" i="25"/>
  <c r="J8" i="25"/>
  <c r="O7" i="25"/>
  <c r="G7" i="25"/>
  <c r="L6" i="25"/>
  <c r="Q5" i="25"/>
  <c r="I5" i="25"/>
  <c r="N4" i="25"/>
  <c r="C4" i="25"/>
  <c r="K3" i="25"/>
  <c r="O10" i="25"/>
  <c r="K10" i="25"/>
  <c r="P9" i="25"/>
  <c r="L9" i="25"/>
  <c r="Q8" i="25"/>
  <c r="I8" i="25"/>
  <c r="N7" i="25"/>
  <c r="C7" i="25"/>
  <c r="K6" i="25"/>
  <c r="P5" i="25"/>
  <c r="H5" i="25"/>
  <c r="M4" i="25"/>
  <c r="R3" i="25"/>
  <c r="J3" i="25"/>
  <c r="H3" i="25"/>
  <c r="F8" i="18"/>
  <c r="A17" i="25"/>
  <c r="D10" i="25"/>
  <c r="E10" i="25"/>
  <c r="F10" i="25"/>
  <c r="D8" i="25"/>
  <c r="E8" i="25"/>
  <c r="F8" i="25"/>
  <c r="D6" i="25"/>
  <c r="E6" i="25"/>
  <c r="F6" i="25"/>
  <c r="D4" i="25"/>
  <c r="D9" i="25"/>
  <c r="E9" i="25"/>
  <c r="F9" i="25"/>
  <c r="D7" i="25"/>
  <c r="E7" i="25"/>
  <c r="F7" i="25"/>
  <c r="D5" i="25"/>
  <c r="E5" i="25"/>
  <c r="F5" i="25"/>
  <c r="D3" i="25"/>
  <c r="E4" i="24"/>
  <c r="E3" i="24"/>
  <c r="F3" i="23"/>
  <c r="F5" i="24"/>
  <c r="F7" i="21"/>
  <c r="F9" i="21"/>
  <c r="F9" i="23"/>
  <c r="F7" i="23"/>
  <c r="F8" i="24"/>
  <c r="A31" i="25"/>
  <c r="A55" i="25"/>
  <c r="A58" i="25"/>
  <c r="A37" i="25"/>
  <c r="A57" i="25"/>
  <c r="A60" i="25"/>
  <c r="F10" i="24"/>
  <c r="A64" i="25"/>
  <c r="A42" i="25"/>
  <c r="A54" i="25"/>
  <c r="R11" i="9"/>
  <c r="F5" i="23"/>
  <c r="F10" i="23"/>
  <c r="A73" i="25"/>
  <c r="A46" i="25"/>
  <c r="A69" i="25"/>
  <c r="A40" i="25"/>
  <c r="F8" i="21"/>
  <c r="F6" i="23"/>
  <c r="A33" i="25"/>
  <c r="A32" i="25"/>
  <c r="A59" i="25"/>
  <c r="A53" i="25"/>
  <c r="A56" i="25"/>
  <c r="F9" i="18"/>
  <c r="S11" i="9"/>
  <c r="F6" i="21"/>
  <c r="E10" i="21"/>
  <c r="F10" i="21"/>
  <c r="F3" i="21"/>
  <c r="F9" i="24"/>
  <c r="F6" i="24"/>
  <c r="F7" i="24"/>
  <c r="F3" i="18"/>
  <c r="T6" i="9"/>
  <c r="F6" i="18"/>
  <c r="T9" i="9"/>
  <c r="F5" i="18"/>
  <c r="T8" i="9"/>
  <c r="E10" i="18"/>
  <c r="F7" i="18"/>
  <c r="T10" i="9"/>
  <c r="E4" i="23"/>
  <c r="F8" i="23"/>
  <c r="E3" i="25"/>
  <c r="F3" i="25"/>
  <c r="E4" i="25"/>
  <c r="F4" i="25"/>
  <c r="F10" i="18"/>
  <c r="S12"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Pham Thi Thu Huong (RBVH/ENG32)</author>
    <author>Hoang Le Phuong Uyen (RBVH/ENG32)</author>
    <author>Huynh Minh Hoang (RBVH/ENG32)</author>
    <author>Nguyen Thi Nhu Quynh (RBVH/ENG32)</author>
    <author>Dang Van Pho (RBVH/ENG32)</author>
    <author>Tran Thien Thong (RBVH/ENG32)</author>
    <author>Dang Thanh Ngoc (RBVH/ENG32)</author>
  </authors>
  <commentList>
    <comment ref="Y19" authorId="0" shapeId="0" xr:uid="{D8E04CD9-5518-4AA3-ACE3-AD6912F93883}">
      <text>
        <r>
          <rPr>
            <sz val="10"/>
            <color theme="1"/>
            <rFont val="Arial"/>
            <family val="2"/>
          </rPr>
          <t>Analyze 13 Failed TCs</t>
        </r>
      </text>
    </comment>
    <comment ref="AA19" authorId="0" shapeId="0" xr:uid="{1863E2AD-1A56-4FB5-9EB5-580E21B25E62}">
      <text>
        <r>
          <rPr>
            <sz val="10"/>
            <color theme="1"/>
            <rFont val="Arial"/>
            <family val="2"/>
          </rPr>
          <t>Analyze 13 Failed TCs</t>
        </r>
      </text>
    </comment>
    <comment ref="G20" authorId="0" shapeId="0" xr:uid="{8525FA0E-3EF0-40A1-97CC-7E4ABCF5FF33}">
      <text>
        <r>
          <rPr>
            <sz val="10"/>
            <color theme="1"/>
            <rFont val="Arial"/>
            <family val="2"/>
          </rPr>
          <t>Review 5 TCs of 0101</t>
        </r>
      </text>
    </comment>
    <comment ref="BC22" authorId="0" shapeId="0" xr:uid="{DC7ECE5C-A16F-47DB-B07E-37125CE73113}">
      <text>
        <r>
          <rPr>
            <sz val="10"/>
            <color theme="1"/>
            <rFont val="Arial"/>
            <family val="2"/>
          </rPr>
          <t>Check requirement of CAEw</t>
        </r>
      </text>
    </comment>
    <comment ref="F28" authorId="1" shapeId="0" xr:uid="{03EC5148-70C1-4856-BB95-58EB9815FBF4}">
      <text>
        <r>
          <rPr>
            <sz val="10"/>
            <color theme="1"/>
            <rFont val="Arial"/>
            <family val="2"/>
          </rPr>
          <t>Implement Fusi TCs</t>
        </r>
      </text>
    </comment>
    <comment ref="N28" authorId="1" shapeId="0" xr:uid="{372C50C3-5996-4645-AF09-086432C0685A}">
      <text>
        <r>
          <rPr>
            <sz val="10"/>
            <color theme="1"/>
            <rFont val="Arial"/>
            <family val="2"/>
          </rPr>
          <t>4 Tcs in locl_Unlock taster
2 Tcs in Logics</t>
        </r>
      </text>
    </comment>
    <comment ref="Z28" authorId="1" shapeId="0" xr:uid="{14C4EC07-B62A-4C75-AA72-6475DDE54032}">
      <text>
        <r>
          <rPr>
            <sz val="10"/>
            <color theme="1"/>
            <rFont val="Arial"/>
            <family val="2"/>
          </rPr>
          <t>1 TCs from 2.7.3</t>
        </r>
      </text>
    </comment>
    <comment ref="AB28" authorId="1" shapeId="0" xr:uid="{7644452E-CAA1-4F0C-B4D6-3186510CF928}">
      <text>
        <r>
          <rPr>
            <sz val="10"/>
            <color theme="1"/>
            <rFont val="Arial"/>
            <family val="2"/>
          </rPr>
          <t>rework 2.7.3</t>
        </r>
      </text>
    </comment>
    <comment ref="BF28" authorId="1" shapeId="0" xr:uid="{67A1838D-7863-44E6-B304-0B4B670FAB63}">
      <text>
        <r>
          <rPr>
            <sz val="10"/>
            <color theme="1"/>
            <rFont val="Arial"/>
            <family val="2"/>
          </rPr>
          <t xml:space="preserve">Focus on FFB regression TCs </t>
        </r>
      </text>
    </comment>
    <comment ref="H29" authorId="1" shapeId="0" xr:uid="{EC4C07B3-929A-4048-A0B0-6B236BC0B762}">
      <text>
        <r>
          <rPr>
            <sz val="10"/>
            <color theme="1"/>
            <rFont val="Arial"/>
            <family val="2"/>
          </rPr>
          <t>Review CO369538 Unplausible for Ngoc</t>
        </r>
      </text>
    </comment>
    <comment ref="J29" authorId="1" shapeId="0" xr:uid="{1B205E6C-3ADB-4D19-B849-F9D34B26BAB2}">
      <text>
        <r>
          <rPr>
            <sz val="10"/>
            <color theme="1"/>
            <rFont val="Arial"/>
            <family val="2"/>
          </rPr>
          <t>4 TCs move to reviewed state</t>
        </r>
      </text>
    </comment>
    <comment ref="T29" authorId="1" shapeId="0" xr:uid="{21B7F0C3-6ABA-4DCD-B03C-70A4EDD5DE90}">
      <text>
        <r>
          <rPr>
            <sz val="10"/>
            <color theme="1"/>
            <rFont val="Arial"/>
            <family val="2"/>
          </rPr>
          <t>REview for Ngoc unplausible</t>
        </r>
      </text>
    </comment>
    <comment ref="V29" authorId="1" shapeId="0" xr:uid="{57CA396C-0167-4A94-A7A3-C3B46EE2F092}">
      <text>
        <r>
          <rPr>
            <sz val="10"/>
            <color theme="1"/>
            <rFont val="Arial"/>
            <family val="2"/>
          </rPr>
          <t xml:space="preserve">Re-review TCs in FREIGABE_L_U_TASTER_Guppe
</t>
        </r>
      </text>
    </comment>
    <comment ref="X29" authorId="1" shapeId="0" xr:uid="{D9EE6373-44A3-43B5-875F-4B57381C0C57}">
      <text>
        <r>
          <rPr>
            <sz val="10"/>
            <color theme="1"/>
            <rFont val="Arial"/>
            <family val="2"/>
          </rPr>
          <t xml:space="preserve">Re-review TCs in FREIGABE_L_U_TASTER_Guppe
</t>
        </r>
      </text>
    </comment>
    <comment ref="AL29" authorId="1" shapeId="0" xr:uid="{F9DBB9DD-B9F2-4199-A888-42837B724D14}">
      <text>
        <r>
          <rPr>
            <sz val="10"/>
            <color theme="1"/>
            <rFont val="Arial"/>
            <family val="2"/>
          </rPr>
          <t>Regression TCs</t>
        </r>
      </text>
    </comment>
    <comment ref="AP29" authorId="1" shapeId="0" xr:uid="{2D1374E0-12A7-4CC5-A15F-3ADE39EEA9D4}">
      <text>
        <r>
          <rPr>
            <sz val="10"/>
            <color theme="1"/>
            <rFont val="Arial"/>
            <family val="2"/>
          </rPr>
          <t>4 Tcs review for Ngoc</t>
        </r>
      </text>
    </comment>
    <comment ref="BF29" authorId="1" shapeId="0" xr:uid="{FF4E7068-6CC7-4D6F-AB9E-E3F505697958}">
      <text>
        <r>
          <rPr>
            <sz val="10"/>
            <color theme="1"/>
            <rFont val="Arial"/>
            <family val="2"/>
          </rPr>
          <t>Review for Ngoc</t>
        </r>
      </text>
    </comment>
    <comment ref="BB30" authorId="1" shapeId="0" xr:uid="{4C348FC5-FDB2-4787-9676-80ABD8BD4372}">
      <text>
        <r>
          <rPr>
            <sz val="10"/>
            <color theme="1"/>
            <rFont val="Arial"/>
            <family val="2"/>
          </rPr>
          <t xml:space="preserve">Upload Automation report for XA52 to Test manage result tool
</t>
        </r>
      </text>
    </comment>
    <comment ref="BD30" authorId="1" shapeId="0" xr:uid="{F42F7BF7-3667-4D6B-A004-AC0144B87428}">
      <text>
        <r>
          <rPr>
            <sz val="10"/>
            <color theme="1"/>
            <rFont val="Arial"/>
            <family val="2"/>
          </rPr>
          <t xml:space="preserve">Upload Automation report for XA52 to Test manage result tool
</t>
        </r>
      </text>
    </comment>
    <comment ref="F31" authorId="1" shapeId="0" xr:uid="{07D5B069-084E-4AB8-B8DD-F75B443280E5}">
      <text>
        <r>
          <rPr>
            <sz val="10"/>
            <color theme="1"/>
            <rFont val="Arial"/>
            <family val="2"/>
          </rPr>
          <t>Debug OPL from Fusi TCs when vihicle speed = 10
Issue from FFB lib</t>
        </r>
      </text>
    </comment>
    <comment ref="H31" authorId="1" shapeId="0" xr:uid="{D0C57D50-5B51-4E5C-8BD3-4BEA7D73646C}">
      <text>
        <r>
          <rPr>
            <sz val="10"/>
            <color theme="1"/>
            <rFont val="Arial"/>
            <family val="2"/>
          </rPr>
          <t xml:space="preserve">CDL analyse automation report 
FFB issue
</t>
        </r>
      </text>
    </comment>
    <comment ref="J31" authorId="1" shapeId="0" xr:uid="{15BBA5A2-6950-4624-913B-3A0CEBDC5BBE}">
      <text>
        <r>
          <rPr>
            <sz val="10"/>
            <color theme="1"/>
            <rFont val="Arial"/>
            <family val="2"/>
          </rPr>
          <t>CDL analyse automation report</t>
        </r>
      </text>
    </comment>
    <comment ref="T31" authorId="1" shapeId="0" xr:uid="{DC1F1CB9-3FF1-48AB-9EC1-DB00F8C2ABCC}">
      <text>
        <r>
          <rPr>
            <sz val="10"/>
            <color theme="1"/>
            <rFont val="Arial"/>
            <family val="2"/>
          </rPr>
          <t xml:space="preserve">Hall toen meeting with EVV customer, VV status meeting, CDL HIL meeting, debug Fusi TCs issue
</t>
        </r>
      </text>
    </comment>
    <comment ref="V31" authorId="1" shapeId="0" xr:uid="{7BCF15BA-C14A-4661-8127-99E78E33AC0B}">
      <text>
        <r>
          <rPr>
            <sz val="10"/>
            <color theme="1"/>
            <rFont val="Arial"/>
            <family val="2"/>
          </rPr>
          <t>Analyse and Raise TS OPL
CDl meeting, RBVH meeting</t>
        </r>
      </text>
    </comment>
    <comment ref="X31" authorId="1" shapeId="0" xr:uid="{7233AD56-1E54-4905-ADE7-9E64DDA321CF}">
      <text>
        <r>
          <rPr>
            <sz val="10"/>
            <color theme="1"/>
            <rFont val="Arial"/>
            <family val="2"/>
          </rPr>
          <t xml:space="preserve">Reproduce the issue in HIl, EVV department meeting with Sival
</t>
        </r>
      </text>
    </comment>
    <comment ref="Z31" authorId="1" shapeId="0" xr:uid="{773D6BE2-D90B-4E57-9EFA-2431FBC304D7}">
      <text>
        <r>
          <rPr>
            <sz val="10"/>
            <color theme="1"/>
            <rFont val="Arial"/>
            <family val="2"/>
          </rPr>
          <t xml:space="preserve">rework 2.7.3, Reproduce issue in Library OPL 3545505 , CDL analyse Automation report, CDL meeting KPM/RCM ticket raising
</t>
        </r>
      </text>
    </comment>
    <comment ref="AB31" authorId="1" shapeId="0" xr:uid="{2B50FE5B-5083-4529-B9C6-70B6B68A5394}">
      <text>
        <r>
          <rPr>
            <sz val="10"/>
            <color theme="1"/>
            <rFont val="Arial"/>
            <family val="2"/>
          </rPr>
          <t>test fixed issue in Library OPL 3545505 , CDL analyse Automation report, RBVH MQB Brain storming</t>
        </r>
      </text>
    </comment>
    <comment ref="AH31" authorId="1" shapeId="0" xr:uid="{FE2F4A9E-1812-4678-8F97-D3869D2970C2}">
      <text>
        <r>
          <rPr>
            <sz val="10"/>
            <color theme="1"/>
            <rFont val="Arial"/>
            <family val="2"/>
          </rPr>
          <t>1 h VV status meeting</t>
        </r>
      </text>
    </comment>
    <comment ref="AJ31" authorId="1" shapeId="0" xr:uid="{1B85D89F-FE75-4B50-A015-D75007988E4E}">
      <text>
        <r>
          <rPr>
            <sz val="10"/>
            <color theme="1"/>
            <rFont val="Arial"/>
            <family val="2"/>
          </rPr>
          <t xml:space="preserve">CDL automation report analysist </t>
        </r>
      </text>
    </comment>
    <comment ref="AL31" authorId="1" shapeId="0" xr:uid="{44D7CC0D-6016-4FA1-B4E3-093879573052}">
      <text>
        <r>
          <rPr>
            <sz val="10"/>
            <color theme="1"/>
            <rFont val="Arial"/>
            <family val="2"/>
          </rPr>
          <t xml:space="preserve">CDL automation report analysist </t>
        </r>
      </text>
    </comment>
    <comment ref="AN31" authorId="1" shapeId="0" xr:uid="{C8E6D9DE-3388-4E2F-AD6C-928EAB964C2E}">
      <text>
        <r>
          <rPr>
            <sz val="10"/>
            <color theme="1"/>
            <rFont val="Arial"/>
            <family val="2"/>
          </rPr>
          <t xml:space="preserve">CDL automation report analysist 
E152 Test execution meeting
</t>
        </r>
      </text>
    </comment>
    <comment ref="AP31" authorId="1" shapeId="0" xr:uid="{B5796DE7-53BA-4157-AAA5-2C75497E913A}">
      <text>
        <r>
          <rPr>
            <sz val="10"/>
            <color theme="1"/>
            <rFont val="Arial"/>
            <family val="2"/>
          </rPr>
          <t xml:space="preserve">CDL automation report analysist </t>
        </r>
      </text>
    </comment>
    <comment ref="BB31" authorId="1" shapeId="0" xr:uid="{8CAA014A-CC92-4F6B-8AA0-CE4C09B08ED9}">
      <text>
        <r>
          <rPr>
            <sz val="10"/>
            <color theme="1"/>
            <rFont val="Arial"/>
            <family val="2"/>
          </rPr>
          <t>Issue from night run tool. XML report couldn't be generated --&gt; Can not upload automation reports</t>
        </r>
      </text>
    </comment>
    <comment ref="AN32" authorId="1" shapeId="0" xr:uid="{B314181F-864F-408B-A1EC-83F9889BAE83}">
      <text>
        <r>
          <rPr>
            <sz val="10"/>
            <color theme="1"/>
            <rFont val="Arial"/>
            <family val="2"/>
          </rPr>
          <t>Automation contest award</t>
        </r>
      </text>
    </comment>
    <comment ref="AP32" authorId="1" shapeId="0" xr:uid="{250DE298-26CD-4166-A820-3C836499CBC7}">
      <text>
        <r>
          <rPr>
            <sz val="10"/>
            <color theme="1"/>
            <rFont val="Arial"/>
            <family val="2"/>
          </rPr>
          <t>RBVH meeting</t>
        </r>
      </text>
    </comment>
    <comment ref="AJ33" authorId="1" shapeId="0" xr:uid="{BD1A24EC-8B89-4B94-96A3-9A009E50A2C5}">
      <text>
        <r>
          <rPr>
            <sz val="10"/>
            <color theme="1"/>
            <rFont val="Arial"/>
            <family val="2"/>
          </rPr>
          <t>Training labor safety</t>
        </r>
      </text>
    </comment>
    <comment ref="AL33" authorId="1" shapeId="0" xr:uid="{19D5254B-78B7-4CEE-9DEF-6BA02FC9A310}">
      <text>
        <r>
          <rPr>
            <sz val="10"/>
            <color theme="1"/>
            <rFont val="Arial"/>
            <family val="2"/>
          </rPr>
          <t xml:space="preserve">Department Meeting
CDL team meeting
</t>
        </r>
      </text>
    </comment>
    <comment ref="H35" authorId="2" shapeId="0" xr:uid="{EC291AFB-AD0B-4832-B50E-D33540C2D34A}">
      <text>
        <r>
          <rPr>
            <sz val="10"/>
            <color theme="1"/>
            <rFont val="Arial"/>
            <family val="2"/>
          </rPr>
          <t>Write TS for SW OBw requirement</t>
        </r>
      </text>
    </comment>
    <comment ref="N36" authorId="2" shapeId="0" xr:uid="{F9CDE104-8724-474B-A472-6BA832CB015E}">
      <text>
        <r>
          <rPr>
            <sz val="10"/>
            <color theme="1"/>
            <rFont val="Arial"/>
            <family val="2"/>
          </rPr>
          <t>Review 14 TCs for OBw, 3 TCs for OHw</t>
        </r>
      </text>
    </comment>
    <comment ref="BC37" authorId="2" shapeId="0" xr:uid="{B2016FB3-9D0C-4CEB-95A2-767E17BFA806}">
      <text>
        <r>
          <rPr>
            <sz val="10"/>
            <color theme="1"/>
            <rFont val="Arial"/>
            <family val="2"/>
          </rPr>
          <t>review the list TS of TSw to evaluate which TS can do in Automation</t>
        </r>
      </text>
    </comment>
    <comment ref="J39" authorId="2" shapeId="0" xr:uid="{D1CA0772-3D0B-40C3-814F-7BB432F1F32B}">
      <text>
        <r>
          <rPr>
            <sz val="10"/>
            <color theme="1"/>
            <rFont val="Arial"/>
            <family val="2"/>
          </rPr>
          <t xml:space="preserve">Execute FUSI and regression for Z131	</t>
        </r>
      </text>
    </comment>
    <comment ref="G40" authorId="2" shapeId="0" xr:uid="{D133742E-6D6D-4638-92E0-E2EB283C1337}">
      <text>
        <r>
          <rPr>
            <sz val="10"/>
            <color theme="1"/>
            <rFont val="Arial"/>
            <family val="2"/>
          </rPr>
          <t>Analyze requirement for SW test(OBw)</t>
        </r>
      </text>
    </comment>
    <comment ref="U40" authorId="2" shapeId="0" xr:uid="{91B52EBE-230F-473E-B051-D47ECEF3D293}">
      <text>
        <r>
          <rPr>
            <sz val="10"/>
            <color theme="1"/>
            <rFont val="Arial"/>
            <family val="2"/>
          </rPr>
          <t xml:space="preserve">DTC checking for OPL 3093109
Verify DTC on HiL 3 SC:
HORN_REL → Short to Ground → DTC 0×060809 → Not observed on HIL
KL15_SIG → Short to Ubatt → DTC 0×02150A → Not observed on HIL
KL15_SIG → Short to UGND → DTC 0×021507 → Not observed on HIL
ai_kl30_zv → Open Circuit → DTC 0×02090B → Not observed on HIL
HS_HZG_REL → Open Circuit → DTC 0×070509 is not created
SRS_Requalification: update FuSi SW Variables list
</t>
        </r>
      </text>
    </comment>
    <comment ref="W40" authorId="2" shapeId="0" xr:uid="{08F7B978-0C5A-47A8-BE3A-0C349B9A8345}">
      <text>
        <r>
          <rPr>
            <sz val="10"/>
            <color theme="1"/>
            <rFont val="Arial"/>
            <family val="2"/>
          </rPr>
          <t xml:space="preserve">Debug failed and Error TCs of FUSI TSw
check 7 failed and 3 error  TCs on SW Z131
</t>
        </r>
      </text>
    </comment>
    <comment ref="Y40" authorId="2" shapeId="0" xr:uid="{47C4FEE6-44EC-4E9D-909F-25869259C325}">
      <text>
        <r>
          <rPr>
            <sz val="10"/>
            <color theme="1"/>
            <rFont val="Arial"/>
            <family val="2"/>
          </rPr>
          <t xml:space="preserve">	Debug failed and Error TCs of FUSI TSw
	Investigate requirement for new tool ITCB</t>
        </r>
      </text>
    </comment>
    <comment ref="AC40" authorId="2" shapeId="0" xr:uid="{4DCD96F7-195A-4565-8069-4E2988A84C34}">
      <text>
        <r>
          <rPr>
            <sz val="10"/>
            <color theme="1"/>
            <rFont val="Arial"/>
            <family val="2"/>
          </rPr>
          <t xml:space="preserve">	Investigate requirement for new tool ITCB</t>
        </r>
      </text>
    </comment>
    <comment ref="AK40" authorId="2" shapeId="0" xr:uid="{6D5FB176-6218-4F0D-AD17-4F1EA40B0BF8}">
      <text>
        <r>
          <rPr>
            <sz val="10"/>
            <color theme="1"/>
            <rFont val="Arial"/>
            <family val="2"/>
          </rPr>
          <t xml:space="preserve">develop new tool ITCB
</t>
        </r>
      </text>
    </comment>
    <comment ref="AM40" authorId="2" shapeId="0" xr:uid="{897C3716-9379-4917-AB0D-4DBE5FD1EC90}">
      <text>
        <r>
          <rPr>
            <sz val="10"/>
            <color theme="1"/>
            <rFont val="Arial"/>
            <family val="2"/>
          </rPr>
          <t xml:space="preserve">develop new tool ITCB
</t>
        </r>
      </text>
    </comment>
    <comment ref="AO40" authorId="2" shapeId="0" xr:uid="{2FB0061E-7A30-4C9D-B0AD-4C7D22A1E8BE}">
      <text>
        <r>
          <rPr>
            <sz val="10"/>
            <color theme="1"/>
            <rFont val="Arial"/>
            <family val="2"/>
          </rPr>
          <t xml:space="preserve">develop new tool ITCB
</t>
        </r>
      </text>
    </comment>
    <comment ref="AQ40" authorId="2" shapeId="0" xr:uid="{750CD374-D48D-4A54-84CB-D8650EF92B1B}">
      <text>
        <r>
          <rPr>
            <sz val="10"/>
            <color theme="1"/>
            <rFont val="Arial"/>
            <family val="2"/>
          </rPr>
          <t xml:space="preserve">develop new tool ITCB
</t>
        </r>
      </text>
    </comment>
    <comment ref="AW40" authorId="2" shapeId="0" xr:uid="{E4307AE0-EA93-4F5F-9C2E-19C0CF3DAD70}">
      <text>
        <r>
          <rPr>
            <sz val="10"/>
            <color theme="1"/>
            <rFont val="Arial"/>
            <family val="2"/>
          </rPr>
          <t xml:space="preserve">develop new tool ITCB
</t>
        </r>
      </text>
    </comment>
    <comment ref="AY40" authorId="2" shapeId="0" xr:uid="{85DCB30C-72B0-42AC-A990-565CD5786F81}">
      <text>
        <r>
          <rPr>
            <sz val="10"/>
            <color theme="1"/>
            <rFont val="Arial"/>
            <family val="2"/>
          </rPr>
          <t xml:space="preserve">develop new tool ITCB
</t>
        </r>
      </text>
    </comment>
    <comment ref="M42" authorId="2" shapeId="0" xr:uid="{C306BE08-670B-4B55-940E-1EFF8BFA48C4}">
      <text>
        <r>
          <rPr>
            <sz val="10"/>
            <color theme="1"/>
            <rFont val="Arial"/>
            <family val="2"/>
          </rPr>
          <t xml:space="preserve">	Labor safety training</t>
        </r>
      </text>
    </comment>
    <comment ref="AI42" authorId="2" shapeId="0" xr:uid="{3401DE2D-EB66-4F79-B1BD-B8F7469FFD87}">
      <text>
        <r>
          <rPr>
            <sz val="10"/>
            <color theme="1"/>
            <rFont val="Arial"/>
            <family val="2"/>
          </rPr>
          <t xml:space="preserve">leave
</t>
        </r>
      </text>
    </comment>
    <comment ref="BA42" authorId="2" shapeId="0" xr:uid="{8EB94E56-34C8-464C-A242-9E33CF5B1860}">
      <text>
        <r>
          <rPr>
            <sz val="10"/>
            <color theme="1"/>
            <rFont val="Arial"/>
            <family val="2"/>
          </rPr>
          <t xml:space="preserve">leave
</t>
        </r>
      </text>
    </comment>
    <comment ref="J46" authorId="3" shapeId="0" xr:uid="{799258AD-E86D-49AD-A0EF-F33620198152}">
      <text>
        <r>
          <rPr>
            <sz val="10"/>
            <color theme="1"/>
            <rFont val="Arial"/>
            <family val="2"/>
          </rPr>
          <t>- New TI</t>
        </r>
      </text>
    </comment>
    <comment ref="N46" authorId="3" shapeId="0" xr:uid="{B5F7B9BF-BA75-4539-B40A-716F61BF5CD2}">
      <text>
        <r>
          <rPr>
            <sz val="10"/>
            <color theme="1"/>
            <rFont val="Arial"/>
            <family val="2"/>
          </rPr>
          <t>- New TI</t>
        </r>
      </text>
    </comment>
    <comment ref="AH46" authorId="3" shapeId="0" xr:uid="{35E167CF-8DD8-4DF3-970D-7AA6C31914CE}">
      <text>
        <r>
          <rPr>
            <sz val="10"/>
            <color theme="1"/>
            <rFont val="Arial"/>
            <family val="2"/>
          </rPr>
          <t>- New TI</t>
        </r>
      </text>
    </comment>
    <comment ref="AJ46" authorId="3" shapeId="0" xr:uid="{188DD7F1-7DF8-4A9D-A94F-589C4C4AC694}">
      <text>
        <r>
          <rPr>
            <sz val="10"/>
            <color theme="1"/>
            <rFont val="Arial"/>
            <family val="2"/>
          </rPr>
          <t>- New TI</t>
        </r>
      </text>
    </comment>
    <comment ref="F49" authorId="3" shapeId="0" xr:uid="{7BD64EBF-8FF4-4DF5-B1D1-E34EF1FEF7A5}">
      <text>
        <r>
          <rPr>
            <sz val="10"/>
            <color theme="1"/>
            <rFont val="Arial"/>
            <family val="2"/>
          </rPr>
          <t>- Rework</t>
        </r>
      </text>
    </comment>
    <comment ref="H49" authorId="3" shapeId="0" xr:uid="{CFBE31E3-0AB4-4264-AEA6-226D7A00EEC9}">
      <text>
        <r>
          <rPr>
            <sz val="10"/>
            <color theme="1"/>
            <rFont val="Arial"/>
            <family val="2"/>
          </rPr>
          <t>- Analyze issue with function CHO/LHO</t>
        </r>
      </text>
    </comment>
    <comment ref="J49" authorId="3" shapeId="0" xr:uid="{8EBE4D29-D99C-497E-8262-EDA9D25C20FE}">
      <text>
        <r>
          <rPr>
            <sz val="10"/>
            <color theme="1"/>
            <rFont val="Arial"/>
            <family val="2"/>
          </rPr>
          <t>- Rework 7 test cases</t>
        </r>
      </text>
    </comment>
    <comment ref="N49" authorId="3" shapeId="0" xr:uid="{ADBC84EC-983B-4B77-A1B8-EC83E3124139}">
      <text>
        <r>
          <rPr>
            <sz val="10"/>
            <color theme="1"/>
            <rFont val="Arial"/>
            <family val="2"/>
          </rPr>
          <t>- Analyze LHO function</t>
        </r>
      </text>
    </comment>
    <comment ref="T49" authorId="3" shapeId="0" xr:uid="{F4947A10-10F7-4103-B189-F8C49E14A191}">
      <text>
        <r>
          <rPr>
            <sz val="10"/>
            <color theme="1"/>
            <rFont val="Arial"/>
            <family val="2"/>
          </rPr>
          <t>- Rework 
- Debugging
- Analyze test specs</t>
        </r>
      </text>
    </comment>
    <comment ref="V49" authorId="3" shapeId="0" xr:uid="{9158CEC9-595B-4059-8841-365D8DC90CD6}">
      <text>
        <r>
          <rPr>
            <sz val="10"/>
            <color theme="1"/>
            <rFont val="Arial"/>
            <family val="2"/>
          </rPr>
          <t>- Analyze requirement LHO</t>
        </r>
      </text>
    </comment>
    <comment ref="X49" authorId="3" shapeId="0" xr:uid="{D23C87D7-CC38-40FD-9F23-F69545571526}">
      <text>
        <r>
          <rPr>
            <sz val="10"/>
            <color theme="1"/>
            <rFont val="Arial"/>
            <family val="2"/>
          </rPr>
          <t>- Analyze requirement
- Analyze test specs</t>
        </r>
      </text>
    </comment>
    <comment ref="Z49" authorId="3" shapeId="0" xr:uid="{0EC0E590-2F78-47F7-8ABD-A1707C124109}">
      <text>
        <r>
          <rPr>
            <sz val="10"/>
            <color theme="1"/>
            <rFont val="Arial"/>
            <family val="2"/>
          </rPr>
          <t xml:space="preserve">- Recheck CHO/LHO function working on HiL or not
- Rework </t>
        </r>
      </text>
    </comment>
    <comment ref="AB49" authorId="3" shapeId="0" xr:uid="{10A32E42-4600-47D9-9A01-73D15B030A08}">
      <text>
        <r>
          <rPr>
            <sz val="10"/>
            <color theme="1"/>
            <rFont val="Arial"/>
            <family val="2"/>
          </rPr>
          <t xml:space="preserve">- Rework
- Debugging
</t>
        </r>
      </text>
    </comment>
    <comment ref="AH49" authorId="3" shapeId="0" xr:uid="{B032D72A-170F-4C1E-860A-82E5C140C685}">
      <text>
        <r>
          <rPr>
            <sz val="10"/>
            <color theme="1"/>
            <rFont val="Arial"/>
            <family val="2"/>
          </rPr>
          <t>- Rework 
- Debugging</t>
        </r>
      </text>
    </comment>
    <comment ref="AJ49" authorId="3" shapeId="0" xr:uid="{A5E0508A-0E11-49EA-A7C2-9BC6FF5407F1}">
      <text>
        <r>
          <rPr>
            <sz val="10"/>
            <color theme="1"/>
            <rFont val="Arial"/>
            <family val="2"/>
          </rPr>
          <t>- Rework 
- Moved 7 test cases to delivered folder
- Analyzed requirements</t>
        </r>
      </text>
    </comment>
    <comment ref="AL49" authorId="3" shapeId="0" xr:uid="{59028578-6CA3-47AB-ABEB-15DCAFA607C1}">
      <text>
        <r>
          <rPr>
            <sz val="10"/>
            <color theme="1"/>
            <rFont val="Arial"/>
            <family val="2"/>
          </rPr>
          <t>- Analyzed Requirement
- Analyzed reports
- Debugging</t>
        </r>
      </text>
    </comment>
    <comment ref="AN49" authorId="3" shapeId="0" xr:uid="{F7446FB9-4D8F-4BC3-BD41-1F997B815718}">
      <text>
        <r>
          <rPr>
            <sz val="10"/>
            <color theme="1"/>
            <rFont val="Arial"/>
            <family val="2"/>
          </rPr>
          <t xml:space="preserve">- Analyzed Requirement
- Analyzed reports
- Debugging
</t>
        </r>
      </text>
    </comment>
    <comment ref="AP49" authorId="3" shapeId="0" xr:uid="{04854F7E-429A-4CD8-AFE2-6B5DDAE90A49}">
      <text>
        <r>
          <rPr>
            <sz val="10"/>
            <color theme="1"/>
            <rFont val="Arial"/>
            <family val="2"/>
          </rPr>
          <t xml:space="preserve">- Analyzed Requirement
- Analyzed reports
- Debugging
- Analyzed test specs </t>
        </r>
      </text>
    </comment>
    <comment ref="AX49" authorId="3" shapeId="0" xr:uid="{757CC6DB-F4C7-47F7-AC9D-A89E0647904C}">
      <text>
        <r>
          <rPr>
            <sz val="10"/>
            <color theme="1"/>
            <rFont val="Arial"/>
            <family val="2"/>
          </rPr>
          <t>- Analyzed Requirement
- Analyzed reports
- Debugging
- Analyzed test specs</t>
        </r>
      </text>
    </comment>
    <comment ref="AZ49" authorId="3" shapeId="0" xr:uid="{09A6FB4A-0EED-48CE-A84F-3A8DE3398C94}">
      <text>
        <r>
          <rPr>
            <sz val="10"/>
            <color theme="1"/>
            <rFont val="Arial"/>
            <family val="2"/>
          </rPr>
          <t xml:space="preserve">- Analyzed Requirement
- Analyzed reports
- Debugging
</t>
        </r>
      </text>
    </comment>
    <comment ref="BB49" authorId="3" shapeId="0" xr:uid="{20D58E07-0CC1-434B-B3D5-F3CE87F065DD}">
      <text>
        <r>
          <rPr>
            <sz val="10"/>
            <color theme="1"/>
            <rFont val="Arial"/>
            <family val="2"/>
          </rPr>
          <t xml:space="preserve">- Analyzed Requirement
- Analyzed reports
- Debugging
</t>
        </r>
      </text>
    </comment>
    <comment ref="AP50" authorId="3" shapeId="0" xr:uid="{AD6C9D1A-47C5-4DE1-9726-A360FF695ADF}">
      <text>
        <r>
          <rPr>
            <sz val="10"/>
            <color theme="1"/>
            <rFont val="Arial"/>
            <family val="2"/>
          </rPr>
          <t>- Meeting</t>
        </r>
      </text>
    </comment>
    <comment ref="AE58" authorId="4" shapeId="0" xr:uid="{00000000-0006-0000-0200-000001000000}">
      <text>
        <r>
          <rPr>
            <sz val="10"/>
            <color theme="1"/>
            <rFont val="Arial"/>
            <family val="2"/>
          </rPr>
          <t xml:space="preserve">Knowledge Transfer session
</t>
        </r>
      </text>
    </comment>
    <comment ref="F64" authorId="5" shapeId="0" xr:uid="{2D59D24B-9900-45FF-B0F8-1E3C53A1195C}">
      <text>
        <r>
          <rPr>
            <sz val="10"/>
            <color theme="1"/>
            <rFont val="Arial"/>
            <family val="2"/>
          </rPr>
          <t xml:space="preserve">New TI
</t>
        </r>
      </text>
    </comment>
    <comment ref="H64" authorId="5" shapeId="0" xr:uid="{5C1E0377-FED6-49D1-9C20-61FDED4183B0}">
      <text>
        <r>
          <rPr>
            <sz val="10"/>
            <color theme="1"/>
            <rFont val="Arial"/>
            <family val="2"/>
          </rPr>
          <t>New TI and debug Failed TCs</t>
        </r>
      </text>
    </comment>
    <comment ref="T64" authorId="5" shapeId="0" xr:uid="{9911C780-36C6-40D7-B5D1-A7093C841951}">
      <text>
        <r>
          <rPr>
            <sz val="10"/>
            <color theme="1"/>
            <rFont val="Arial"/>
            <family val="2"/>
          </rPr>
          <t>Implement new TIs</t>
        </r>
      </text>
    </comment>
    <comment ref="V64" authorId="5" shapeId="0" xr:uid="{5A590FDF-D95E-4873-9749-61E6C5A992F3}">
      <text>
        <r>
          <rPr>
            <sz val="10"/>
            <color theme="1"/>
            <rFont val="Arial"/>
            <family val="2"/>
          </rPr>
          <t>Implement new TIs</t>
        </r>
      </text>
    </comment>
    <comment ref="X64" authorId="5" shapeId="0" xr:uid="{5168610F-3E9B-447F-97E0-394E45D388DE}">
      <text>
        <r>
          <rPr>
            <sz val="10"/>
            <color theme="1"/>
            <rFont val="Arial"/>
            <family val="2"/>
          </rPr>
          <t>Implement new TIs</t>
        </r>
      </text>
    </comment>
    <comment ref="Z64" authorId="5" shapeId="0" xr:uid="{5F467215-E614-4952-8845-57E22CFEE09E}">
      <text>
        <r>
          <rPr>
            <sz val="10"/>
            <color theme="1"/>
            <rFont val="Arial"/>
            <family val="2"/>
          </rPr>
          <t>Debug Failed TCs</t>
        </r>
      </text>
    </comment>
    <comment ref="AB64" authorId="5" shapeId="0" xr:uid="{BADD468B-BEFE-44A1-8DA3-8EAA3D7477C2}">
      <text>
        <r>
          <rPr>
            <sz val="10"/>
            <color theme="1"/>
            <rFont val="Arial"/>
            <family val="2"/>
          </rPr>
          <t>Debug Failed TCs</t>
        </r>
      </text>
    </comment>
    <comment ref="F67" authorId="5" shapeId="0" xr:uid="{D22D435D-7353-4467-BD92-48F8B8C110E1}">
      <text>
        <r>
          <rPr>
            <sz val="10"/>
            <color theme="1"/>
            <rFont val="Arial"/>
            <family val="2"/>
          </rPr>
          <t>Updated Ti and get report</t>
        </r>
      </text>
    </comment>
    <comment ref="H67" authorId="5" shapeId="0" xr:uid="{99DD210D-CA13-42B2-AD13-995627D98550}">
      <text>
        <r>
          <rPr>
            <sz val="10"/>
            <color theme="1"/>
            <rFont val="Arial"/>
            <family val="2"/>
          </rPr>
          <t>Analyze LHO function</t>
        </r>
      </text>
    </comment>
    <comment ref="T67" authorId="5" shapeId="0" xr:uid="{7734C3EB-6C76-493D-8BE6-26C64D8444E9}">
      <text>
        <r>
          <rPr>
            <sz val="10"/>
            <color theme="1"/>
            <rFont val="Arial"/>
            <family val="2"/>
          </rPr>
          <t>Read requirement LHO</t>
        </r>
      </text>
    </comment>
    <comment ref="V67" authorId="5" shapeId="0" xr:uid="{53BB3807-94AF-438C-9F91-EE6389627E05}">
      <text>
        <r>
          <rPr>
            <sz val="10"/>
            <color theme="1"/>
            <rFont val="Arial"/>
            <family val="2"/>
          </rPr>
          <t>Read requirement LHO</t>
        </r>
      </text>
    </comment>
    <comment ref="X67" authorId="5" shapeId="0" xr:uid="{21258AA7-3ACD-4C6C-93D1-56AD6D066808}">
      <text>
        <r>
          <rPr>
            <sz val="10"/>
            <color theme="1"/>
            <rFont val="Arial"/>
            <family val="2"/>
          </rPr>
          <t xml:space="preserve">Read requirement LHO
Meeting with Mohan (1h)
</t>
        </r>
      </text>
    </comment>
    <comment ref="Z67" authorId="5" shapeId="0" xr:uid="{42F4DA23-6EC0-4B1F-ADAD-8FD15F261A5D}">
      <text>
        <r>
          <rPr>
            <sz val="10"/>
            <color theme="1"/>
            <rFont val="Arial"/>
            <family val="2"/>
          </rPr>
          <t>Read CHO and LHO requirement</t>
        </r>
      </text>
    </comment>
    <comment ref="AB67" authorId="5" shapeId="0" xr:uid="{7EFC478F-DB87-4819-8768-159A73C6935D}">
      <text>
        <r>
          <rPr>
            <sz val="10"/>
            <color theme="1"/>
            <rFont val="Arial"/>
            <family val="2"/>
          </rPr>
          <t>Read CHO and LHO requirement</t>
        </r>
      </text>
    </comment>
    <comment ref="AL67" authorId="5" shapeId="0" xr:uid="{390637A3-8639-481C-B2FB-9ED71DE49118}">
      <text>
        <r>
          <rPr>
            <sz val="10"/>
            <color theme="1"/>
            <rFont val="Arial"/>
            <family val="2"/>
          </rPr>
          <t>Analyze Failed TCs related to so_Licht_vorne_01__LV_AFL_defekt_KCAN is always zero</t>
        </r>
      </text>
    </comment>
    <comment ref="AP67" authorId="5" shapeId="0" xr:uid="{A09D1FEF-B2FA-4D03-B003-919B7D68CA7C}">
      <text>
        <r>
          <rPr>
            <sz val="10"/>
            <color theme="1"/>
            <rFont val="Arial"/>
            <family val="2"/>
          </rPr>
          <t xml:space="preserve">Analyze Report and Spec
</t>
        </r>
      </text>
    </comment>
    <comment ref="AV67" authorId="5" shapeId="0" xr:uid="{9386192D-7B0D-4669-9368-0D4E15C93ABE}">
      <text>
        <r>
          <rPr>
            <sz val="10"/>
            <color theme="1"/>
            <rFont val="Arial"/>
            <family val="2"/>
          </rPr>
          <t>Analyze Report and Spec</t>
        </r>
      </text>
    </comment>
    <comment ref="AX67" authorId="5" shapeId="0" xr:uid="{9424C7E3-84C9-402A-845D-7CDBD1E620E7}">
      <text>
        <r>
          <rPr>
            <sz val="10"/>
            <color theme="1"/>
            <rFont val="Arial"/>
            <family val="2"/>
          </rPr>
          <t>Analyze Report and Spec</t>
        </r>
      </text>
    </comment>
    <comment ref="AZ67" authorId="5" shapeId="0" xr:uid="{BD2BD0BE-4464-44F4-B4A1-97866B602407}">
      <text>
        <r>
          <rPr>
            <sz val="10"/>
            <color theme="1"/>
            <rFont val="Arial"/>
            <family val="2"/>
          </rPr>
          <t>Analyze Report and Spec</t>
        </r>
      </text>
    </comment>
    <comment ref="H68" authorId="5" shapeId="0" xr:uid="{AF2DF639-B24C-41FD-8906-25E24BAABD6B}">
      <text>
        <r>
          <rPr>
            <sz val="10"/>
            <color theme="1"/>
            <rFont val="Arial"/>
            <family val="2"/>
          </rPr>
          <t>Training Aspice</t>
        </r>
      </text>
    </comment>
    <comment ref="AB68" authorId="5" shapeId="0" xr:uid="{35EDA6EE-89E5-40D7-8252-8A6BEB8A6E79}">
      <text>
        <r>
          <rPr>
            <sz val="10"/>
            <color theme="1"/>
            <rFont val="Arial"/>
            <family val="2"/>
          </rPr>
          <t>MQB brainstorming</t>
        </r>
      </text>
    </comment>
    <comment ref="L69" authorId="5" shapeId="0" xr:uid="{9387A180-A08B-42CB-B5B3-543EA9CB9E90}">
      <text>
        <r>
          <rPr>
            <sz val="10"/>
            <color theme="1"/>
            <rFont val="Arial"/>
            <family val="2"/>
          </rPr>
          <t>Labor safety training</t>
        </r>
      </text>
    </comment>
    <comment ref="AL69" authorId="5" shapeId="0" xr:uid="{591181F8-9825-47D3-B804-D3AFE33EB1F9}">
      <text>
        <r>
          <rPr>
            <sz val="10"/>
            <color theme="1"/>
            <rFont val="Arial"/>
            <family val="2"/>
          </rPr>
          <t>ENG Department Meeting Q4</t>
        </r>
      </text>
    </comment>
    <comment ref="AN69" authorId="5" shapeId="0" xr:uid="{30C3249D-AF0E-495C-9DA5-9BA94A59CFE3}">
      <text>
        <r>
          <rPr>
            <sz val="10"/>
            <color theme="1"/>
            <rFont val="Arial"/>
            <family val="2"/>
          </rPr>
          <t>X-mas party with ENG3</t>
        </r>
      </text>
    </comment>
    <comment ref="J73" authorId="6" shapeId="0" xr:uid="{F97DB14E-D19F-4976-B3C0-9EA7EAECE2FE}">
      <text>
        <r>
          <rPr>
            <sz val="10"/>
            <color theme="1"/>
            <rFont val="Arial"/>
            <family val="2"/>
          </rPr>
          <t>- NEW CO369538 (13TCs) : sent to Review</t>
        </r>
      </text>
    </comment>
    <comment ref="T73" authorId="6" shapeId="0" xr:uid="{D7CDCEC5-DC98-4ED7-B1F0-17552D7AA75B}">
      <text>
        <r>
          <rPr>
            <sz val="10"/>
            <color theme="1"/>
            <rFont val="Arial"/>
            <family val="2"/>
          </rPr>
          <t>keep modify TI as per TS, for 20 TCs</t>
        </r>
      </text>
    </comment>
    <comment ref="AH73" authorId="6" shapeId="0" xr:uid="{48E5DAFD-9E82-42E0-A568-8EF7BC3CA24B}">
      <text>
        <r>
          <rPr>
            <sz val="10"/>
            <color theme="1"/>
            <rFont val="Arial"/>
            <family val="2"/>
          </rPr>
          <t>read spec and implement 6 TCs and execute on HIL</t>
        </r>
      </text>
    </comment>
    <comment ref="AJ73" authorId="6" shapeId="0" xr:uid="{8CE49839-F98A-49AC-B094-6669343832D6}">
      <text>
        <r>
          <rPr>
            <sz val="10"/>
            <color theme="1"/>
            <rFont val="Arial"/>
            <family val="2"/>
          </rPr>
          <t xml:space="preserve">implement 6 TCs remaining, modify TI as per TS changed
</t>
        </r>
      </text>
    </comment>
    <comment ref="AN73" authorId="6" shapeId="0" xr:uid="{45BA79CB-70A0-42CF-942B-485A56660A56}">
      <text>
        <r>
          <rPr>
            <sz val="10"/>
            <color theme="1"/>
            <rFont val="Arial"/>
            <family val="2"/>
          </rPr>
          <t>modified TI, add more input signals</t>
        </r>
      </text>
    </comment>
    <comment ref="AP73" authorId="6" shapeId="0" xr:uid="{A0D81CF1-DEC1-43A1-A663-CB48004B3322}">
      <text>
        <r>
          <rPr>
            <sz val="10"/>
            <color theme="1"/>
            <rFont val="Arial"/>
            <family val="2"/>
          </rPr>
          <t>3 TCs moved to implemented from
MQB_PQ37W_03_00_ZV_SCHLOSS_VERHALTEN_BEI_UNTERSPANNUNG</t>
        </r>
      </text>
    </comment>
    <comment ref="AV73" authorId="6" shapeId="0" xr:uid="{ED01D140-3DA2-4B9F-9791-54428B6ABC9F}">
      <text>
        <r>
          <rPr>
            <sz val="10"/>
            <color theme="1"/>
            <rFont val="Arial"/>
            <family val="2"/>
          </rPr>
          <t xml:space="preserve">- Rework : fix review comments fromArun
</t>
        </r>
      </text>
    </comment>
    <comment ref="AX73" authorId="6" shapeId="0" xr:uid="{A88FD91B-B42C-4E8D-ACC8-CF700CAE6376}">
      <text>
        <r>
          <rPr>
            <sz val="10"/>
            <color theme="1"/>
            <rFont val="Arial"/>
            <family val="2"/>
          </rPr>
          <t>send 11TCs for reviewer
MQB_PQ37W_03_00_ZV_Tankklappe_entriegeln_ueber_MSG</t>
        </r>
      </text>
    </comment>
    <comment ref="AZ73" authorId="6" shapeId="0" xr:uid="{AF2BCD25-DE09-4DD6-9922-FEE3D38D3580}">
      <text>
        <r>
          <rPr>
            <sz val="10"/>
            <color theme="1"/>
            <rFont val="Arial"/>
            <family val="2"/>
          </rPr>
          <t xml:space="preserve">- Rework : fix review comments
</t>
        </r>
      </text>
    </comment>
    <comment ref="BB73" authorId="6" shapeId="0" xr:uid="{D1384496-C565-4D90-BF5A-52B3CD6D524A}">
      <text>
        <r>
          <rPr>
            <sz val="10"/>
            <color theme="1"/>
            <rFont val="Arial"/>
            <family val="2"/>
          </rPr>
          <t>fix reviewed comment from Arun
MQB_PQ37W_03_00_ZV_Tankklappe_entriegeln_ueber_MSG</t>
        </r>
      </text>
    </comment>
    <comment ref="F76" authorId="6" shapeId="0" xr:uid="{1F7A293B-F398-484A-9E92-8833BEC2D5EC}">
      <text>
        <r>
          <rPr>
            <sz val="10"/>
            <color theme="1"/>
            <rFont val="Arial"/>
            <family val="2"/>
          </rPr>
          <t xml:space="preserve">Discuss issue 
- Relock issue : discuss with Priyanka about relocking . executed TCs after adding new parameter but still not working
- unlock Tankklap with MSB : After debugging </t>
        </r>
      </text>
    </comment>
    <comment ref="I76" authorId="6" shapeId="0" xr:uid="{0E450864-EE5E-421E-9F54-36C5170339A3}">
      <text>
        <r>
          <rPr>
            <sz val="10"/>
            <color theme="1"/>
            <rFont val="Arial"/>
            <family val="2"/>
          </rPr>
          <t>5 TCs passed (but TS need to be updated) =&gt; inform Priyanka
5 TCs failed with RCM (but RCM and requirement have been wrong) =&gt; Send mail to Team</t>
        </r>
      </text>
    </comment>
    <comment ref="N76" authorId="6" shapeId="0" xr:uid="{08F3F7B8-47F8-4562-8ED9-5AEB9D6A5BA9}">
      <text>
        <r>
          <rPr>
            <sz val="10"/>
            <color theme="1"/>
            <rFont val="Arial"/>
            <family val="2"/>
          </rPr>
          <t xml:space="preserve">- DO TI
- Execute
- Analyst and Debug
</t>
        </r>
      </text>
    </comment>
    <comment ref="T76" authorId="6" shapeId="0" xr:uid="{4DF5F08D-BDDA-4F39-A860-06C9D0E58266}">
      <text>
        <r>
          <rPr>
            <sz val="10"/>
            <color theme="1"/>
            <rFont val="Arial"/>
            <family val="2"/>
          </rPr>
          <t>send to Uyen for review 20 TCs from rework TCs, 
Raised defect for timing motor rotation</t>
        </r>
      </text>
    </comment>
    <comment ref="V76" authorId="6" shapeId="0" xr:uid="{9D78003B-3E5C-4B1D-ACC8-C92789E4E6E1}">
      <text>
        <r>
          <rPr>
            <sz val="10"/>
            <color theme="1"/>
            <rFont val="Arial"/>
            <family val="2"/>
          </rPr>
          <t xml:space="preserve">Store TCs from work folder to deliveried folder
Debug TC related to reading tankklap MWB
</t>
        </r>
      </text>
    </comment>
    <comment ref="X76" authorId="6" shapeId="0" xr:uid="{627E688D-93E7-4CA7-9B6D-83F8A19D9F82}">
      <text>
        <r>
          <rPr>
            <sz val="10"/>
            <color theme="1"/>
            <rFont val="Arial"/>
            <family val="2"/>
          </rPr>
          <t xml:space="preserve">Discuss with Arun to change TS 
=&gt; Raised OPL for Motor V-minnor not wokring one classic hil
</t>
        </r>
      </text>
    </comment>
    <comment ref="Z76" authorId="6" shapeId="0" xr:uid="{6594C07B-D8B5-429C-A7AF-EB3472EA00B5}">
      <text>
        <r>
          <rPr>
            <sz val="10"/>
            <color theme="1"/>
            <rFont val="Arial"/>
            <family val="2"/>
          </rPr>
          <t>investigate how motor works for 4 doors with 3 pins and 2 motor with Uyen</t>
        </r>
      </text>
    </comment>
    <comment ref="AB76" authorId="6" shapeId="0" xr:uid="{8CE0DC13-59F2-4D59-9A53-7FE3A350C72E}">
      <text>
        <r>
          <rPr>
            <sz val="10"/>
            <color theme="1"/>
            <rFont val="Arial"/>
            <family val="2"/>
          </rPr>
          <t xml:space="preserve">Debug lock_unlock_taster_zentral library
not working when trying to unlock vehicle with HFS/HBFS open </t>
        </r>
      </text>
    </comment>
    <comment ref="AH76" authorId="6" shapeId="0" xr:uid="{380F4342-7A08-43F4-B931-B404CD82445B}">
      <text>
        <r>
          <rPr>
            <sz val="10"/>
            <color theme="1"/>
            <rFont val="Arial"/>
            <family val="2"/>
          </rPr>
          <t>Debug safe TC, in list of 20 TCs with Uyen</t>
        </r>
      </text>
    </comment>
    <comment ref="AJ76" authorId="6" shapeId="0" xr:uid="{2CD23959-F83F-4EAF-8EAB-D704C3CB981F}">
      <text>
        <r>
          <rPr>
            <sz val="10"/>
            <color theme="1"/>
            <rFont val="Arial"/>
            <family val="2"/>
          </rPr>
          <t xml:space="preserve">Execute whole TI after modify, send mail to Arun about issue with MWB, need to check on loadbox
</t>
        </r>
      </text>
    </comment>
    <comment ref="AL76" authorId="6" shapeId="0" xr:uid="{0EFBB476-51FD-4FE2-B444-96E3A0A5532E}">
      <text>
        <r>
          <rPr>
            <sz val="10"/>
            <color theme="1"/>
            <rFont val="Arial"/>
            <family val="2"/>
          </rPr>
          <t>Debug TCs</t>
        </r>
      </text>
    </comment>
    <comment ref="AN76" authorId="6" shapeId="0" xr:uid="{C0AEE347-A8F4-49E0-BE3F-47B4A09D080E}">
      <text>
        <r>
          <rPr>
            <sz val="10"/>
            <color theme="1"/>
            <rFont val="Arial"/>
            <family val="2"/>
          </rPr>
          <t>execute rewwork TCs, analyst report and discuss with FLs</t>
        </r>
      </text>
    </comment>
    <comment ref="AV76" authorId="6" shapeId="0" xr:uid="{42CAB972-EF44-416C-A927-18727237B00F}">
      <text>
        <r>
          <rPr>
            <sz val="10"/>
            <color theme="1"/>
            <rFont val="Arial"/>
            <family val="2"/>
          </rPr>
          <t>re-execute tcs on other hils</t>
        </r>
      </text>
    </comment>
    <comment ref="AX76" authorId="6" shapeId="0" xr:uid="{62F578EF-8087-4DE1-A8A2-1A58165ED24C}">
      <text>
        <r>
          <rPr>
            <sz val="10"/>
            <color theme="1"/>
            <rFont val="Arial"/>
            <family val="2"/>
          </rPr>
          <t xml:space="preserve">prepare document, discuss with reviewer about mistake </t>
        </r>
      </text>
    </comment>
    <comment ref="AZ76" authorId="6" shapeId="0" xr:uid="{995E1DA9-2FB1-42DC-B00F-8EC289F07FE2}">
      <text>
        <r>
          <rPr>
            <sz val="10"/>
            <color theme="1"/>
            <rFont val="Arial"/>
            <family val="2"/>
          </rPr>
          <t xml:space="preserve">- Debugging
- Analyze test specs
</t>
        </r>
      </text>
    </comment>
    <comment ref="BB76" authorId="6" shapeId="0" xr:uid="{E3316596-6711-4906-B25C-8169963B64B7}">
      <text>
        <r>
          <rPr>
            <sz val="10"/>
            <color theme="1"/>
            <rFont val="Arial"/>
            <family val="2"/>
          </rPr>
          <t>re-execute TCs after fixing comment
TS changed as per discuss with Arun
MQB_PQ37W_03_00_ZV_Tankklappe_entriegeln_ueber_MSG</t>
        </r>
      </text>
    </comment>
    <comment ref="L78" authorId="6" shapeId="0" xr:uid="{531AA5CC-6B9A-4B22-A581-29E10AFC65D2}">
      <text>
        <r>
          <rPr>
            <sz val="10"/>
            <color theme="1"/>
            <rFont val="Arial"/>
            <family val="2"/>
          </rPr>
          <t xml:space="preserve">Labor Safety training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Hoang Le Phuong Uyen (RBVH/ENG32)</author>
    <author>Huynh Minh Hoang (RBVH/ENG32)</author>
    <author>Nguyen Thi Nhu Quynh (RBVH/ENG32)</author>
    <author>Dang Van Pho (RBVH/ENG32)</author>
    <author>Tran Thien Thong (RBVH/ENG32)</author>
    <author>Dang Thanh Ngoc (RBVH/ENG32)</author>
  </authors>
  <commentList>
    <comment ref="AN28" authorId="0" shapeId="0" xr:uid="{00000000-0006-0000-0300-000001000000}">
      <text>
        <r>
          <rPr>
            <sz val="10"/>
            <color theme="1"/>
            <rFont val="Arial"/>
            <family val="2"/>
          </rPr>
          <t>Fixed REview comment from Arun 2.13.1</t>
        </r>
      </text>
    </comment>
    <comment ref="AP28" authorId="0" shapeId="0" xr:uid="{00000000-0006-0000-0300-000002000000}">
      <text>
        <r>
          <rPr>
            <sz val="10"/>
            <color theme="1"/>
            <rFont val="Arial"/>
            <family val="2"/>
          </rPr>
          <t xml:space="preserve">Fixed REview comment from Arun 2.13.1
RErun 2.7.1 get the latest report
</t>
        </r>
      </text>
    </comment>
    <comment ref="AR28" authorId="0" shapeId="0" xr:uid="{00000000-0006-0000-0300-000003000000}">
      <text>
        <r>
          <rPr>
            <sz val="10"/>
            <color theme="1"/>
            <rFont val="Arial"/>
            <family val="2"/>
          </rPr>
          <t xml:space="preserve">Fixed REview comment from Arun 2.13.1
RErun 2.7.1 get the latest report
</t>
        </r>
      </text>
    </comment>
    <comment ref="BB28" authorId="0" shapeId="0" xr:uid="{00000000-0006-0000-0300-000004000000}">
      <text>
        <r>
          <rPr>
            <sz val="10"/>
            <color theme="1"/>
            <rFont val="Arial"/>
            <family val="2"/>
          </rPr>
          <t>Debug, analyse Report and requirement for 6 Fusi Tcs</t>
        </r>
      </text>
    </comment>
    <comment ref="BD28" authorId="0" shapeId="0" xr:uid="{00000000-0006-0000-0300-000005000000}">
      <text>
        <r>
          <rPr>
            <sz val="10"/>
            <color theme="1"/>
            <rFont val="Arial"/>
            <family val="2"/>
          </rPr>
          <t>debugging Tcs for 6 Fusi TCs</t>
        </r>
      </text>
    </comment>
    <comment ref="BF28" authorId="0" shapeId="0" xr:uid="{00000000-0006-0000-0300-000006000000}">
      <text>
        <r>
          <rPr>
            <sz val="10"/>
            <color theme="1"/>
            <rFont val="Arial"/>
            <family val="2"/>
          </rPr>
          <t xml:space="preserve">Debug 6 Fusi Test case
</t>
        </r>
      </text>
    </comment>
    <comment ref="H30" authorId="0" shapeId="0" xr:uid="{00000000-0006-0000-0300-000007000000}">
      <text>
        <r>
          <rPr>
            <sz val="10"/>
            <color theme="1"/>
            <rFont val="Arial"/>
            <family val="2"/>
          </rPr>
          <t>Exeecution for Z130: analyze automation report, manual test, rework TI</t>
        </r>
      </text>
    </comment>
    <comment ref="J30" authorId="0" shapeId="0" xr:uid="{00000000-0006-0000-0300-000008000000}">
      <text>
        <r>
          <rPr>
            <sz val="10"/>
            <color theme="1"/>
            <rFont val="Arial"/>
            <family val="2"/>
          </rPr>
          <t>Execution for Z130: analyze automation report, manual test, rework TI</t>
        </r>
      </text>
    </comment>
    <comment ref="L30" authorId="0" shapeId="0" xr:uid="{00000000-0006-0000-0300-000009000000}">
      <text>
        <r>
          <rPr>
            <sz val="10"/>
            <color theme="1"/>
            <rFont val="Arial"/>
            <family val="2"/>
          </rPr>
          <t>Execution for Z130: analyze automation report, manual test, rework TI</t>
        </r>
      </text>
    </comment>
    <comment ref="N30" authorId="0" shapeId="0" xr:uid="{00000000-0006-0000-0300-00000A000000}">
      <text>
        <r>
          <rPr>
            <sz val="10"/>
            <color theme="1"/>
            <rFont val="Arial"/>
            <family val="2"/>
          </rPr>
          <t>Execution for Z130: analyze automation report, manual test, rework TI</t>
        </r>
      </text>
    </comment>
    <comment ref="P30" authorId="0" shapeId="0" xr:uid="{00000000-0006-0000-0300-00000B000000}">
      <text>
        <r>
          <rPr>
            <sz val="10"/>
            <color theme="1"/>
            <rFont val="Arial"/>
            <family val="2"/>
          </rPr>
          <t>Close 1 defect because Requirement chnaged</t>
        </r>
      </text>
    </comment>
    <comment ref="V30" authorId="0" shapeId="0" xr:uid="{00000000-0006-0000-0300-00000C000000}">
      <text>
        <r>
          <rPr>
            <sz val="10"/>
            <color theme="1"/>
            <rFont val="Arial"/>
            <family val="2"/>
          </rPr>
          <t>Execution for Z130: analyze automation report, manual test, rework TI</t>
        </r>
      </text>
    </comment>
    <comment ref="X30" authorId="0" shapeId="0" xr:uid="{00000000-0006-0000-0300-00000D000000}">
      <text>
        <r>
          <rPr>
            <sz val="10"/>
            <color theme="1"/>
            <rFont val="Arial"/>
            <family val="2"/>
          </rPr>
          <t>Execution for Z130: analyze automation report, manual test, rework TI</t>
        </r>
      </text>
    </comment>
    <comment ref="Z30" authorId="0" shapeId="0" xr:uid="{00000000-0006-0000-0300-00000E000000}">
      <text>
        <r>
          <rPr>
            <sz val="10"/>
            <color theme="1"/>
            <rFont val="Arial"/>
            <family val="2"/>
          </rPr>
          <t>Execution for Z130: analyze automation report, manual test, rework TI</t>
        </r>
      </text>
    </comment>
    <comment ref="AB30" authorId="0" shapeId="0" xr:uid="{00000000-0006-0000-0300-00000F000000}">
      <text>
        <r>
          <rPr>
            <sz val="10"/>
            <color theme="1"/>
            <rFont val="Arial"/>
            <family val="2"/>
          </rPr>
          <t>Execution for Z130: analyze automation report, manual test, rework TI</t>
        </r>
      </text>
    </comment>
    <comment ref="AD30" authorId="0" shapeId="0" xr:uid="{00000000-0006-0000-0300-000010000000}">
      <text>
        <r>
          <rPr>
            <sz val="10"/>
            <color theme="1"/>
            <rFont val="Arial"/>
            <family val="2"/>
          </rPr>
          <t>Execution for Z130: analyze automation report, manual test, rework TI</t>
        </r>
      </text>
    </comment>
    <comment ref="AJ30" authorId="0" shapeId="0" xr:uid="{00000000-0006-0000-0300-000011000000}">
      <text>
        <r>
          <rPr>
            <sz val="10"/>
            <color theme="1"/>
            <rFont val="Arial"/>
            <family val="2"/>
          </rPr>
          <t>Execution for Z130: analyze automation report, manual test, rework TI</t>
        </r>
      </text>
    </comment>
    <comment ref="AL30" authorId="0" shapeId="0" xr:uid="{00000000-0006-0000-0300-000012000000}">
      <text>
        <r>
          <rPr>
            <sz val="10"/>
            <color theme="1"/>
            <rFont val="Arial"/>
            <family val="2"/>
          </rPr>
          <t>Execution for Z130: analyze automation report, manual test, rework TI</t>
        </r>
      </text>
    </comment>
    <comment ref="AN31" authorId="0" shapeId="0" xr:uid="{00000000-0006-0000-0300-000013000000}">
      <text>
        <r>
          <rPr>
            <sz val="10"/>
            <color theme="1"/>
            <rFont val="Arial"/>
            <family val="2"/>
          </rPr>
          <t>Team meeting</t>
        </r>
      </text>
    </comment>
    <comment ref="AP31" authorId="0" shapeId="0" xr:uid="{00000000-0006-0000-0300-000014000000}">
      <text>
        <r>
          <rPr>
            <sz val="10"/>
            <color theme="1"/>
            <rFont val="Arial"/>
            <family val="2"/>
          </rPr>
          <t>Team meeting</t>
        </r>
      </text>
    </comment>
    <comment ref="AR31" authorId="0" shapeId="0" xr:uid="{00000000-0006-0000-0300-000015000000}">
      <text>
        <r>
          <rPr>
            <sz val="10"/>
            <color theme="1"/>
            <rFont val="Arial"/>
            <family val="2"/>
          </rPr>
          <t>Team meeeting</t>
        </r>
      </text>
    </comment>
    <comment ref="AX31" authorId="0" shapeId="0" xr:uid="{00000000-0006-0000-0300-000016000000}">
      <text>
        <r>
          <rPr>
            <sz val="10"/>
            <color theme="1"/>
            <rFont val="Arial"/>
            <family val="2"/>
          </rPr>
          <t>VV status meeting and CDL meeting</t>
        </r>
      </text>
    </comment>
    <comment ref="AZ31" authorId="0" shapeId="0" xr:uid="{00000000-0006-0000-0300-000017000000}">
      <text>
        <r>
          <rPr>
            <sz val="10"/>
            <color theme="1"/>
            <rFont val="Arial"/>
            <family val="2"/>
          </rPr>
          <t>CDL automation analysys report: meeting and start to analyse</t>
        </r>
      </text>
    </comment>
    <comment ref="BB31" authorId="0" shapeId="0" xr:uid="{00000000-0006-0000-0300-000018000000}">
      <text>
        <r>
          <rPr>
            <sz val="10"/>
            <color theme="1"/>
            <rFont val="Arial"/>
            <family val="2"/>
          </rPr>
          <t>CDL analyse zip file from Delivery folder
SCM issue in Classic HIL 5</t>
        </r>
      </text>
    </comment>
    <comment ref="BD31" authorId="0" shapeId="0" xr:uid="{00000000-0006-0000-0300-000019000000}">
      <text>
        <r>
          <rPr>
            <sz val="10"/>
            <color theme="1"/>
            <rFont val="Arial"/>
            <family val="2"/>
          </rPr>
          <t xml:space="preserve">Fix SCM in Classic HIL 5: 3h
CDL analysys report meeting: 1h
Analyse report: 3h
</t>
        </r>
      </text>
    </comment>
    <comment ref="BF31" authorId="0" shapeId="0" xr:uid="{00000000-0006-0000-0300-00001A000000}">
      <text>
        <r>
          <rPr>
            <sz val="10"/>
            <color theme="1"/>
            <rFont val="Arial"/>
            <family val="2"/>
          </rPr>
          <t xml:space="preserve">Re-review from Shilpa 0.5
CDL analyse the Zip file from delivery folder 2.5
</t>
        </r>
      </text>
    </comment>
    <comment ref="AR32" authorId="0" shapeId="0" xr:uid="{00000000-0006-0000-0300-00001B000000}">
      <text>
        <r>
          <rPr>
            <sz val="10"/>
            <color theme="1"/>
            <rFont val="Arial"/>
            <family val="2"/>
          </rPr>
          <t>Focas training: ISO26262</t>
        </r>
      </text>
    </comment>
    <comment ref="AX32" authorId="0" shapeId="0" xr:uid="{00000000-0006-0000-0300-00001C000000}">
      <text>
        <r>
          <rPr>
            <sz val="10"/>
            <color theme="1"/>
            <rFont val="Arial"/>
            <family val="2"/>
          </rPr>
          <t>submit document for Biz trip</t>
        </r>
      </text>
    </comment>
    <comment ref="AZ32" authorId="0" shapeId="0" xr:uid="{00000000-0006-0000-0300-00001D000000}">
      <text>
        <r>
          <rPr>
            <sz val="10"/>
            <color theme="1"/>
            <rFont val="Arial"/>
            <family val="2"/>
          </rPr>
          <t xml:space="preserve">1h GPD goal 2019
1.5h ENG contest
</t>
        </r>
      </text>
    </comment>
    <comment ref="BB32" authorId="0" shapeId="0" xr:uid="{00000000-0006-0000-0300-00001E000000}">
      <text>
        <r>
          <rPr>
            <sz val="10"/>
            <color theme="1"/>
            <rFont val="Arial"/>
            <family val="2"/>
          </rPr>
          <t>English club</t>
        </r>
      </text>
    </comment>
    <comment ref="BF32" authorId="0" shapeId="0" xr:uid="{00000000-0006-0000-0300-00001F000000}">
      <text>
        <r>
          <rPr>
            <sz val="10"/>
            <color theme="1"/>
            <rFont val="Arial"/>
            <family val="2"/>
          </rPr>
          <t>Automation contest</t>
        </r>
      </text>
    </comment>
    <comment ref="M37" authorId="1" shapeId="0" xr:uid="{00000000-0006-0000-0300-000020000000}">
      <text>
        <r>
          <rPr>
            <sz val="10"/>
            <color theme="1"/>
            <rFont val="Arial"/>
            <family val="2"/>
          </rPr>
          <t xml:space="preserve">Execute 3 samples TCs on Germany Loadbox with Kessy setup
</t>
        </r>
      </text>
    </comment>
    <comment ref="W37" authorId="1" shapeId="0" xr:uid="{00000000-0006-0000-0300-000021000000}">
      <text>
        <r>
          <rPr>
            <sz val="10"/>
            <color theme="1"/>
            <rFont val="Arial"/>
            <family val="2"/>
          </rPr>
          <t>Implement OBw SW TIs</t>
        </r>
      </text>
    </comment>
    <comment ref="Y37" authorId="1" shapeId="0" xr:uid="{00000000-0006-0000-0300-000022000000}">
      <text>
        <r>
          <rPr>
            <sz val="10"/>
            <color theme="1"/>
            <rFont val="Arial"/>
            <family val="2"/>
          </rPr>
          <t>Implement OBw SW TIs</t>
        </r>
      </text>
    </comment>
    <comment ref="AC37" authorId="1" shapeId="0" xr:uid="{00000000-0006-0000-0300-000023000000}">
      <text>
        <r>
          <rPr>
            <sz val="10"/>
            <color theme="1"/>
            <rFont val="Arial"/>
            <family val="2"/>
          </rPr>
          <t xml:space="preserve">	Implement OBw SW TIs</t>
        </r>
      </text>
    </comment>
    <comment ref="AK37" authorId="1" shapeId="0" xr:uid="{00000000-0006-0000-0300-000024000000}">
      <text>
        <r>
          <rPr>
            <sz val="10"/>
            <color theme="1"/>
            <rFont val="Arial"/>
            <family val="2"/>
          </rPr>
          <t>Implement SW test for OIOw</t>
        </r>
      </text>
    </comment>
    <comment ref="AY37" authorId="1" shapeId="0" xr:uid="{00000000-0006-0000-0300-000025000000}">
      <text>
        <r>
          <rPr>
            <sz val="10"/>
            <color theme="1"/>
            <rFont val="Arial"/>
            <family val="2"/>
          </rPr>
          <t xml:space="preserve">	Implement new TIs for FUSI of TSw module</t>
        </r>
      </text>
    </comment>
    <comment ref="BA37" authorId="1" shapeId="0" xr:uid="{00000000-0006-0000-0300-000026000000}">
      <text>
        <r>
          <rPr>
            <sz val="10"/>
            <color theme="1"/>
            <rFont val="Arial"/>
            <family val="2"/>
          </rPr>
          <t xml:space="preserve">	Implement new TIs for FUSI of TSw module</t>
        </r>
      </text>
    </comment>
    <comment ref="BE37" authorId="1" shapeId="0" xr:uid="{00000000-0006-0000-0300-000027000000}">
      <text>
        <r>
          <rPr>
            <sz val="10"/>
            <color theme="1"/>
            <rFont val="Arial"/>
            <family val="2"/>
          </rPr>
          <t>Implement new TIs for FUSI of TSw module
Debug on 8 Failed TCs</t>
        </r>
      </text>
    </comment>
    <comment ref="BG37" authorId="1" shapeId="0" xr:uid="{00000000-0006-0000-0300-000028000000}">
      <text>
        <r>
          <rPr>
            <sz val="10"/>
            <color theme="1"/>
            <rFont val="Arial"/>
            <family val="2"/>
          </rPr>
          <t>Implement FUSI SW TSw test</t>
        </r>
      </text>
    </comment>
    <comment ref="I39" authorId="1" shapeId="0" xr:uid="{00000000-0006-0000-0300-000029000000}">
      <text>
        <r>
          <rPr>
            <sz val="10"/>
            <color theme="1"/>
            <rFont val="Arial"/>
            <family val="2"/>
          </rPr>
          <t xml:space="preserve"> Execute FUSI of TSwf or Z130
</t>
        </r>
      </text>
    </comment>
    <comment ref="K39" authorId="1" shapeId="0" xr:uid="{00000000-0006-0000-0300-00002A000000}">
      <text>
        <r>
          <rPr>
            <sz val="10"/>
            <color theme="1"/>
            <rFont val="Arial"/>
            <family val="2"/>
          </rPr>
          <t>Execute regression and analyze result for TSw</t>
        </r>
      </text>
    </comment>
    <comment ref="O39" authorId="1" shapeId="0" xr:uid="{00000000-0006-0000-0300-00002B000000}">
      <text>
        <r>
          <rPr>
            <sz val="10"/>
            <color theme="1"/>
            <rFont val="Arial"/>
            <family val="2"/>
          </rPr>
          <t>execute Regression test for OBw and analyze result</t>
        </r>
      </text>
    </comment>
    <comment ref="Q39" authorId="1" shapeId="0" xr:uid="{00000000-0006-0000-0300-00002C000000}">
      <text>
        <r>
          <rPr>
            <sz val="10"/>
            <color theme="1"/>
            <rFont val="Arial"/>
            <family val="2"/>
          </rPr>
          <t>Execute regression for OIOw and OHw.
Analyze and upload result to DB</t>
        </r>
      </text>
    </comment>
    <comment ref="AQ39" authorId="1" shapeId="0" xr:uid="{00000000-0006-0000-0300-00002D000000}">
      <text>
        <r>
          <rPr>
            <sz val="10"/>
            <color theme="1"/>
            <rFont val="Arial"/>
            <family val="2"/>
          </rPr>
          <t xml:space="preserve">	Execute FUSI test for Z151
analyze result and upload to DB
</t>
        </r>
      </text>
    </comment>
    <comment ref="AS39" authorId="1" shapeId="0" xr:uid="{00000000-0006-0000-0300-00002E000000}">
      <text>
        <r>
          <rPr>
            <sz val="10"/>
            <color theme="1"/>
            <rFont val="Arial"/>
            <family val="2"/>
          </rPr>
          <t xml:space="preserve">	Execute FUSI test for Z151
debug failed TCs</t>
        </r>
      </text>
    </comment>
    <comment ref="G40" authorId="1" shapeId="0" xr:uid="{00000000-0006-0000-0300-00002F000000}">
      <text>
        <r>
          <rPr>
            <sz val="10"/>
            <color theme="1"/>
            <rFont val="Arial"/>
            <family val="2"/>
          </rPr>
          <t>Verify OPL of HIL issue
Due to Dspace Visit:
check OPL http://superopl.cz.bosch.com/en/opl/task/3093109</t>
        </r>
      </text>
    </comment>
    <comment ref="M40" authorId="1" shapeId="0" xr:uid="{00000000-0006-0000-0300-000030000000}">
      <text>
        <r>
          <rPr>
            <sz val="10"/>
            <color theme="1"/>
            <rFont val="Arial"/>
            <family val="2"/>
          </rPr>
          <t>Verify OPL fixed for TSG tool</t>
        </r>
      </text>
    </comment>
    <comment ref="AA40" authorId="1" shapeId="0" xr:uid="{00000000-0006-0000-0300-000031000000}">
      <text>
        <r>
          <rPr>
            <sz val="10"/>
            <color theme="1"/>
            <rFont val="Arial"/>
            <family val="2"/>
          </rPr>
          <t xml:space="preserve">Update parsing tool from XML report to Excel report
Update to capture failed issue by qualification time
</t>
        </r>
      </text>
    </comment>
    <comment ref="AE40" authorId="1" shapeId="0" xr:uid="{00000000-0006-0000-0300-000032000000}">
      <text>
        <r>
          <rPr>
            <sz val="10"/>
            <color theme="1"/>
            <rFont val="Arial"/>
            <family val="2"/>
          </rPr>
          <t xml:space="preserve">	Update parsing tool from XML report to Excel report
investigate to get the failed issue from XML file to excel file</t>
        </r>
      </text>
    </comment>
    <comment ref="AK40" authorId="1" shapeId="0" xr:uid="{00000000-0006-0000-0300-000033000000}">
      <text>
        <r>
          <rPr>
            <sz val="10"/>
            <color theme="1"/>
            <rFont val="Arial"/>
            <family val="2"/>
          </rPr>
          <t>update UI for tool Analyze Xml report</t>
        </r>
      </text>
    </comment>
    <comment ref="AM40" authorId="1" shapeId="0" xr:uid="{00000000-0006-0000-0300-000034000000}">
      <text>
        <r>
          <rPr>
            <sz val="10"/>
            <color theme="1"/>
            <rFont val="Arial"/>
            <family val="2"/>
          </rPr>
          <t xml:space="preserve">	Update parsing tool from XML report to Excel report
Extract failed comment from XML to Excel report</t>
        </r>
      </text>
    </comment>
    <comment ref="AO40" authorId="1" shapeId="0" xr:uid="{00000000-0006-0000-0300-000035000000}">
      <text>
        <r>
          <rPr>
            <sz val="10"/>
            <color theme="1"/>
            <rFont val="Arial"/>
            <family val="2"/>
          </rPr>
          <t xml:space="preserve">	Update parsing tool from XML report to Excel report
Extract failed comment from XML to Excel report and deliver to customer
</t>
        </r>
      </text>
    </comment>
    <comment ref="BC40" authorId="1" shapeId="0" xr:uid="{00000000-0006-0000-0300-000036000000}">
      <text>
        <r>
          <rPr>
            <sz val="10"/>
            <color theme="1"/>
            <rFont val="Arial"/>
            <family val="2"/>
          </rPr>
          <t xml:space="preserve">Debug issue in OPL 3093109
Check DTC issue with Shukla Prashant.
HORN_REL → Short to Ground → DTC 0×060809 → Not observed on HIL
KL15_SIG → Short to Ubatt → DTC 0×02150A → Not observed on HIL
KL15_SIG → Short to UGND → DTC 0×021507 → Not observed on HIL
ai_kl30_zv → Open Circuit → DTC 0×02090B → Not observed on HIL
HS_HZG_REL → Open Circuit → DTC 0×070509 is not created
Check issue in list failed TCs with FLs
and update TIs
</t>
        </r>
      </text>
    </comment>
    <comment ref="O42" authorId="1" shapeId="0" xr:uid="{00000000-0006-0000-0300-000037000000}">
      <text>
        <r>
          <rPr>
            <sz val="10"/>
            <color theme="1"/>
            <rFont val="Arial"/>
            <family val="2"/>
          </rPr>
          <t>Leave</t>
        </r>
      </text>
    </comment>
    <comment ref="F46" authorId="2" shapeId="0" xr:uid="{00000000-0006-0000-0300-000038000000}">
      <text>
        <r>
          <rPr>
            <sz val="10"/>
            <color theme="1"/>
            <rFont val="Arial"/>
            <family val="2"/>
          </rPr>
          <t>- Implementing: 5 test cases</t>
        </r>
      </text>
    </comment>
    <comment ref="BB46" authorId="2" shapeId="0" xr:uid="{00000000-0006-0000-0300-000039000000}">
      <text>
        <r>
          <rPr>
            <sz val="10"/>
            <color theme="1"/>
            <rFont val="Arial"/>
            <family val="2"/>
          </rPr>
          <t>- Rework 7 test cases</t>
        </r>
      </text>
    </comment>
    <comment ref="BD46" authorId="2" shapeId="0" xr:uid="{00000000-0006-0000-0300-00003A000000}">
      <text>
        <r>
          <rPr>
            <sz val="10"/>
            <color theme="1"/>
            <rFont val="Arial"/>
            <family val="2"/>
          </rPr>
          <t>- Rework</t>
        </r>
      </text>
    </comment>
    <comment ref="BF46" authorId="2" shapeId="0" xr:uid="{00000000-0006-0000-0300-00003B000000}">
      <text>
        <r>
          <rPr>
            <sz val="10"/>
            <color theme="1"/>
            <rFont val="Arial"/>
            <family val="2"/>
          </rPr>
          <t>- Rework</t>
        </r>
      </text>
    </comment>
    <comment ref="H49" authorId="2" shapeId="0" xr:uid="{00000000-0006-0000-0300-00003C000000}">
      <text>
        <r>
          <rPr>
            <sz val="10"/>
            <color theme="1"/>
            <rFont val="Arial"/>
            <family val="2"/>
          </rPr>
          <t>- analyze test specs
- team meeting</t>
        </r>
      </text>
    </comment>
    <comment ref="J49" authorId="2" shapeId="0" xr:uid="{00000000-0006-0000-0300-00003D000000}">
      <text>
        <r>
          <rPr>
            <sz val="10"/>
            <color theme="1"/>
            <rFont val="Arial"/>
            <family val="2"/>
          </rPr>
          <t xml:space="preserve">- Analyze test specs
- Team meeting
</t>
        </r>
      </text>
    </comment>
    <comment ref="L49" authorId="2" shapeId="0" xr:uid="{00000000-0006-0000-0300-00003E000000}">
      <text>
        <r>
          <rPr>
            <sz val="10"/>
            <color theme="1"/>
            <rFont val="Arial"/>
            <family val="2"/>
          </rPr>
          <t xml:space="preserve">- ENG Tech day
- Discuss with specifier
</t>
        </r>
      </text>
    </comment>
    <comment ref="N49" authorId="2" shapeId="0" xr:uid="{00000000-0006-0000-0300-00003F000000}">
      <text>
        <r>
          <rPr>
            <sz val="10"/>
            <color theme="1"/>
            <rFont val="Arial"/>
            <family val="2"/>
          </rPr>
          <t xml:space="preserve">- Moved test case to delivered folder
- Analyze requirements
</t>
        </r>
      </text>
    </comment>
    <comment ref="P49" authorId="2" shapeId="0" xr:uid="{00000000-0006-0000-0300-000040000000}">
      <text>
        <r>
          <rPr>
            <sz val="10"/>
            <color theme="1"/>
            <rFont val="Arial"/>
            <family val="2"/>
          </rPr>
          <t>- Debugging
- Analyze requirements</t>
        </r>
      </text>
    </comment>
    <comment ref="V49" authorId="2" shapeId="0" xr:uid="{00000000-0006-0000-0300-000041000000}">
      <text>
        <r>
          <rPr>
            <sz val="10"/>
            <color theme="1"/>
            <rFont val="Arial"/>
            <family val="2"/>
          </rPr>
          <t xml:space="preserve">-  Recheck Manual CAEw TCs if they can be automated or not
- Sent test cases to reviewer
</t>
        </r>
      </text>
    </comment>
    <comment ref="X49" authorId="2" shapeId="0" xr:uid="{00000000-0006-0000-0300-000042000000}">
      <text>
        <r>
          <rPr>
            <sz val="10"/>
            <color theme="1"/>
            <rFont val="Arial"/>
            <family val="2"/>
          </rPr>
          <t>- RBVH Tech Day
- Analyze test specs</t>
        </r>
      </text>
    </comment>
    <comment ref="Z49" authorId="2" shapeId="0" xr:uid="{00000000-0006-0000-0300-000043000000}">
      <text>
        <r>
          <rPr>
            <sz val="10"/>
            <color theme="1"/>
            <rFont val="Arial"/>
            <family val="2"/>
          </rPr>
          <t>- Debugging
- Discuss with specifier</t>
        </r>
      </text>
    </comment>
    <comment ref="AB49" authorId="2" shapeId="0" xr:uid="{00000000-0006-0000-0300-000044000000}">
      <text>
        <r>
          <rPr>
            <sz val="10"/>
            <color theme="1"/>
            <rFont val="Arial"/>
            <family val="2"/>
          </rPr>
          <t>- FOCAS training
- Self-learning</t>
        </r>
      </text>
    </comment>
    <comment ref="AD49" authorId="2" shapeId="0" xr:uid="{00000000-0006-0000-0300-000045000000}">
      <text>
        <r>
          <rPr>
            <sz val="10"/>
            <color theme="1"/>
            <rFont val="Arial"/>
            <family val="2"/>
          </rPr>
          <t>- Debugging
- Discuss with specifier
- Analyze requirements</t>
        </r>
      </text>
    </comment>
    <comment ref="AJ49" authorId="2" shapeId="0" xr:uid="{00000000-0006-0000-0300-000046000000}">
      <text>
        <r>
          <rPr>
            <sz val="10"/>
            <color theme="1"/>
            <rFont val="Arial"/>
            <family val="2"/>
          </rPr>
          <t>- Self-learning
- Debugging
- Analyze LHO at Day/LHO</t>
        </r>
      </text>
    </comment>
    <comment ref="AL49" authorId="2" shapeId="0" xr:uid="{00000000-0006-0000-0300-000047000000}">
      <text>
        <r>
          <rPr>
            <sz val="10"/>
            <color theme="1"/>
            <rFont val="Arial"/>
            <family val="2"/>
          </rPr>
          <t xml:space="preserve">- Self-learning
- Team meeting
- ISTQB </t>
        </r>
      </text>
    </comment>
    <comment ref="AN49" authorId="2" shapeId="0" xr:uid="{00000000-0006-0000-0300-000048000000}">
      <text>
        <r>
          <rPr>
            <sz val="10"/>
            <color theme="1"/>
            <rFont val="Arial"/>
            <family val="2"/>
          </rPr>
          <t xml:space="preserve">- Self-learning
- Discuss with specifier
</t>
        </r>
      </text>
    </comment>
    <comment ref="AP49" authorId="2" shapeId="0" xr:uid="{00000000-0006-0000-0300-000049000000}">
      <text>
        <r>
          <rPr>
            <sz val="10"/>
            <color theme="1"/>
            <rFont val="Arial"/>
            <family val="2"/>
          </rPr>
          <t>- Self-learning
- Team meeting
- re-implement</t>
        </r>
      </text>
    </comment>
    <comment ref="AR49" authorId="2" shapeId="0" xr:uid="{00000000-0006-0000-0300-00004A000000}">
      <text>
        <r>
          <rPr>
            <sz val="10"/>
            <color theme="1"/>
            <rFont val="Arial"/>
            <family val="2"/>
          </rPr>
          <t>- Discuss with specifier
- debugging
- Updated test scripts</t>
        </r>
      </text>
    </comment>
    <comment ref="AX49" authorId="2" shapeId="0" xr:uid="{00000000-0006-0000-0300-00004B000000}">
      <text>
        <r>
          <rPr>
            <sz val="10"/>
            <color theme="1"/>
            <rFont val="Arial"/>
            <family val="2"/>
          </rPr>
          <t>- Debugging
- Analyze test specs</t>
        </r>
      </text>
    </comment>
    <comment ref="AZ49" authorId="2" shapeId="0" xr:uid="{00000000-0006-0000-0300-00004C000000}">
      <text>
        <r>
          <rPr>
            <sz val="10"/>
            <color theme="1"/>
            <rFont val="Arial"/>
            <family val="2"/>
          </rPr>
          <t>- Team meeting
- Analyze test specs regarding LHO/LHO at Day
- Check HiL issue with tool team</t>
        </r>
      </text>
    </comment>
    <comment ref="BB49" authorId="2" shapeId="0" xr:uid="{00000000-0006-0000-0300-00004D000000}">
      <text>
        <r>
          <rPr>
            <sz val="10"/>
            <color theme="1"/>
            <rFont val="Arial"/>
            <family val="2"/>
          </rPr>
          <t>- Team meeting
- Analyze reports
- Analyze requirements</t>
        </r>
      </text>
    </comment>
    <comment ref="BD49" authorId="2" shapeId="0" xr:uid="{00000000-0006-0000-0300-00004E000000}">
      <text>
        <r>
          <rPr>
            <sz val="10"/>
            <color theme="1"/>
            <rFont val="Arial"/>
            <family val="2"/>
          </rPr>
          <t>- Team meeting
- Analyze requirements
- Debugging</t>
        </r>
      </text>
    </comment>
    <comment ref="BF49" authorId="2" shapeId="0" xr:uid="{00000000-0006-0000-0300-00004F000000}">
      <text>
        <r>
          <rPr>
            <sz val="10"/>
            <color theme="1"/>
            <rFont val="Arial"/>
            <family val="2"/>
          </rPr>
          <t>- Analyze requirement regarding internal signal s_afl_error.
- Analyze reports
- Analyze LHO/LHO at Day function</t>
        </r>
      </text>
    </comment>
    <comment ref="H50" authorId="2" shapeId="0" xr:uid="{00000000-0006-0000-0300-000050000000}">
      <text>
        <r>
          <rPr>
            <sz val="10"/>
            <color theme="1"/>
            <rFont val="Arial"/>
            <family val="2"/>
          </rPr>
          <t>- Automation contest</t>
        </r>
      </text>
    </comment>
    <comment ref="J50" authorId="2" shapeId="0" xr:uid="{00000000-0006-0000-0300-000051000000}">
      <text>
        <r>
          <rPr>
            <sz val="10"/>
            <color theme="1"/>
            <rFont val="Arial"/>
            <family val="2"/>
          </rPr>
          <t>- Automation contest</t>
        </r>
      </text>
    </comment>
    <comment ref="N50" authorId="2" shapeId="0" xr:uid="{00000000-0006-0000-0300-000052000000}">
      <text>
        <r>
          <rPr>
            <sz val="10"/>
            <color theme="1"/>
            <rFont val="Arial"/>
            <family val="2"/>
          </rPr>
          <t>- Automation contest</t>
        </r>
      </text>
    </comment>
    <comment ref="Z50" authorId="2" shapeId="0" xr:uid="{00000000-0006-0000-0300-000053000000}">
      <text>
        <r>
          <rPr>
            <sz val="10"/>
            <color theme="1"/>
            <rFont val="Arial"/>
            <family val="2"/>
          </rPr>
          <t>- English club</t>
        </r>
      </text>
    </comment>
    <comment ref="AN50" authorId="2" shapeId="0" xr:uid="{00000000-0006-0000-0300-000054000000}">
      <text>
        <r>
          <rPr>
            <sz val="10"/>
            <color theme="1"/>
            <rFont val="Arial"/>
            <family val="2"/>
          </rPr>
          <t>- English club</t>
        </r>
      </text>
    </comment>
    <comment ref="AG58" authorId="3" shapeId="0" xr:uid="{00000000-0006-0000-0300-000055000000}">
      <text>
        <r>
          <rPr>
            <sz val="10"/>
            <color theme="1"/>
            <rFont val="Arial"/>
            <family val="2"/>
          </rPr>
          <t xml:space="preserve">Knowledge Transfer session
</t>
        </r>
      </text>
    </comment>
    <comment ref="AU58" authorId="3" shapeId="0" xr:uid="{00000000-0006-0000-0300-000056000000}">
      <text>
        <r>
          <rPr>
            <sz val="10"/>
            <color theme="1"/>
            <rFont val="Arial"/>
            <family val="2"/>
          </rPr>
          <t>Knowledge Transfer session</t>
        </r>
      </text>
    </comment>
    <comment ref="BI58" authorId="3" shapeId="0" xr:uid="{00000000-0006-0000-0300-000057000000}">
      <text>
        <r>
          <rPr>
            <sz val="10"/>
            <color theme="1"/>
            <rFont val="Arial"/>
            <family val="2"/>
          </rPr>
          <t>Evaluation &amp; checking result S0712 HW Cluj</t>
        </r>
      </text>
    </comment>
    <comment ref="BI59" authorId="3" shapeId="0" xr:uid="{00000000-0006-0000-0300-000058000000}">
      <text>
        <r>
          <rPr>
            <sz val="10"/>
            <color theme="1"/>
            <rFont val="Arial"/>
            <family val="2"/>
          </rPr>
          <t>EPQ task</t>
        </r>
      </text>
    </comment>
    <comment ref="AU60" authorId="3" shapeId="0" xr:uid="{00000000-0006-0000-0300-000059000000}">
      <text>
        <r>
          <rPr>
            <sz val="10"/>
            <color theme="1"/>
            <rFont val="Arial"/>
            <family val="2"/>
          </rPr>
          <t>Take leave</t>
        </r>
      </text>
    </comment>
    <comment ref="AY60" authorId="3" shapeId="0" xr:uid="{00000000-0006-0000-0300-00005A000000}">
      <text>
        <r>
          <rPr>
            <sz val="10"/>
            <color theme="1"/>
            <rFont val="Arial"/>
            <family val="2"/>
          </rPr>
          <t>Take leave</t>
        </r>
      </text>
    </comment>
    <comment ref="BA60" authorId="3" shapeId="0" xr:uid="{00000000-0006-0000-0300-00005B000000}">
      <text>
        <r>
          <rPr>
            <sz val="10"/>
            <color theme="1"/>
            <rFont val="Arial"/>
            <family val="2"/>
          </rPr>
          <t>Take leave</t>
        </r>
      </text>
    </comment>
    <comment ref="Z64" authorId="4" shapeId="0" xr:uid="{00000000-0006-0000-0300-00005C000000}">
      <text>
        <r>
          <rPr>
            <sz val="10"/>
            <color theme="1"/>
            <rFont val="Arial"/>
            <family val="2"/>
          </rPr>
          <t>Fixing the TI based on Review comment</t>
        </r>
      </text>
    </comment>
    <comment ref="AJ64" authorId="4" shapeId="0" xr:uid="{00000000-0006-0000-0300-00005D000000}">
      <text>
        <r>
          <rPr>
            <sz val="10"/>
            <color theme="1"/>
            <rFont val="Arial"/>
            <family val="2"/>
          </rPr>
          <t>Debug four TCs: TCH0105138, TCH0105265, TCH0105276, TCH0105277</t>
        </r>
      </text>
    </comment>
    <comment ref="AR64" authorId="4" shapeId="0" xr:uid="{00000000-0006-0000-0300-00005E000000}">
      <text>
        <r>
          <rPr>
            <sz val="10"/>
            <color theme="1"/>
            <rFont val="Arial"/>
            <family val="2"/>
          </rPr>
          <t>Can not write Parameter adp_Transportmodus_Licht</t>
        </r>
      </text>
    </comment>
    <comment ref="AX64" authorId="4" shapeId="0" xr:uid="{00000000-0006-0000-0300-00005F000000}">
      <text>
        <r>
          <rPr>
            <sz val="10"/>
            <color theme="1"/>
            <rFont val="Arial"/>
            <family val="2"/>
          </rPr>
          <t>Can not write Parameter adp_Transportmodus_Licht</t>
        </r>
      </text>
    </comment>
    <comment ref="BB64" authorId="4" shapeId="0" xr:uid="{00000000-0006-0000-0300-000060000000}">
      <text>
        <r>
          <rPr>
            <sz val="10"/>
            <color theme="1"/>
            <rFont val="Arial"/>
            <family val="2"/>
          </rPr>
          <t xml:space="preserve">Debug CHO TCs
</t>
        </r>
      </text>
    </comment>
    <comment ref="BD64" authorId="4" shapeId="0" xr:uid="{00000000-0006-0000-0300-000061000000}">
      <text>
        <r>
          <rPr>
            <sz val="10"/>
            <color theme="1"/>
            <rFont val="Arial"/>
            <family val="2"/>
          </rPr>
          <t xml:space="preserve">Debug CHO TCs
Create 2 new CHO TCs
</t>
        </r>
      </text>
    </comment>
    <comment ref="BF64" authorId="4" shapeId="0" xr:uid="{00000000-0006-0000-0300-000062000000}">
      <text>
        <r>
          <rPr>
            <sz val="10"/>
            <color theme="1"/>
            <rFont val="Arial"/>
            <family val="2"/>
          </rPr>
          <t xml:space="preserve">Create new LHO TCs
</t>
        </r>
      </text>
    </comment>
    <comment ref="AJ67" authorId="4" shapeId="0" xr:uid="{00000000-0006-0000-0300-000063000000}">
      <text>
        <r>
          <rPr>
            <sz val="10"/>
            <color theme="1"/>
            <rFont val="Arial"/>
            <family val="2"/>
          </rPr>
          <t>Support LCM SW TCs</t>
        </r>
      </text>
    </comment>
    <comment ref="AP67" authorId="4" shapeId="0" xr:uid="{00000000-0006-0000-0300-000064000000}">
      <text>
        <r>
          <rPr>
            <sz val="10"/>
            <color theme="1"/>
            <rFont val="Arial"/>
            <family val="2"/>
          </rPr>
          <t>Analyze the reports</t>
        </r>
      </text>
    </comment>
    <comment ref="AR67" authorId="4" shapeId="0" xr:uid="{00000000-0006-0000-0300-000065000000}">
      <text>
        <r>
          <rPr>
            <sz val="10"/>
            <color theme="1"/>
            <rFont val="Arial"/>
            <family val="2"/>
          </rPr>
          <t>Support LCM TCs</t>
        </r>
      </text>
    </comment>
    <comment ref="AX67" authorId="4" shapeId="0" xr:uid="{00000000-0006-0000-0300-000066000000}">
      <text>
        <r>
          <rPr>
            <sz val="10"/>
            <color theme="1"/>
            <rFont val="Arial"/>
            <family val="2"/>
          </rPr>
          <t xml:space="preserve">Discuss with team tool about an issue can not write parameter
HiL slot meeting (1 hour)
</t>
        </r>
      </text>
    </comment>
    <comment ref="AZ67" authorId="4" shapeId="0" xr:uid="{00000000-0006-0000-0300-000067000000}">
      <text>
        <r>
          <rPr>
            <sz val="10"/>
            <color theme="1"/>
            <rFont val="Arial"/>
            <family val="2"/>
          </rPr>
          <t>MQB Meeting (1.5h)
Read requirement LHO</t>
        </r>
      </text>
    </comment>
    <comment ref="BB67" authorId="4" shapeId="0" xr:uid="{00000000-0006-0000-0300-000068000000}">
      <text>
        <r>
          <rPr>
            <sz val="10"/>
            <color theme="1"/>
            <rFont val="Arial"/>
            <family val="2"/>
          </rPr>
          <t>Checking Specification to know why TFL does not update properly</t>
        </r>
      </text>
    </comment>
    <comment ref="BF67" authorId="4" shapeId="0" xr:uid="{00000000-0006-0000-0300-000069000000}">
      <text>
        <r>
          <rPr>
            <sz val="10"/>
            <color theme="1"/>
            <rFont val="Arial"/>
            <family val="2"/>
          </rPr>
          <t>Read requirement about LHO TCs</t>
        </r>
      </text>
    </comment>
    <comment ref="L68" authorId="4" shapeId="0" xr:uid="{00000000-0006-0000-0300-00006A000000}">
      <text>
        <r>
          <rPr>
            <sz val="10"/>
            <color theme="1"/>
            <rFont val="Arial"/>
            <family val="2"/>
          </rPr>
          <t>RBVH Technophilia Day</t>
        </r>
      </text>
    </comment>
    <comment ref="X69" authorId="4" shapeId="0" xr:uid="{00000000-0006-0000-0300-00006B000000}">
      <text>
        <r>
          <rPr>
            <sz val="10"/>
            <color theme="1"/>
            <rFont val="Arial"/>
            <family val="2"/>
          </rPr>
          <t>Training Product Development Code-B</t>
        </r>
      </text>
    </comment>
    <comment ref="P73" authorId="5" shapeId="0" xr:uid="{00000000-0006-0000-0300-00006C000000}">
      <text>
        <r>
          <rPr>
            <sz val="10"/>
            <color theme="1"/>
            <rFont val="Arial"/>
            <family val="2"/>
          </rPr>
          <t>Implement TCs from Arun assigned</t>
        </r>
      </text>
    </comment>
    <comment ref="V73" authorId="5" shapeId="0" xr:uid="{00000000-0006-0000-0300-00006D000000}">
      <text>
        <r>
          <rPr>
            <sz val="10"/>
            <color theme="1"/>
            <rFont val="Arial"/>
            <family val="2"/>
          </rPr>
          <t>modify TI from suggestion from Aditya about DWA TCs</t>
        </r>
      </text>
    </comment>
    <comment ref="X73" authorId="5" shapeId="0" xr:uid="{00000000-0006-0000-0300-00006E000000}">
      <text>
        <r>
          <rPr>
            <sz val="10"/>
            <color theme="1"/>
            <rFont val="Arial"/>
            <family val="2"/>
          </rPr>
          <t>Analyst report from DWA TCs and discuss with Arun and Aditya from changed TS</t>
        </r>
      </text>
    </comment>
    <comment ref="Z73" authorId="5" shapeId="0" xr:uid="{00000000-0006-0000-0300-00006F000000}">
      <text>
        <r>
          <rPr>
            <sz val="10"/>
            <color theme="1"/>
            <rFont val="Arial"/>
            <family val="2"/>
          </rPr>
          <t>modified 7 TCs from Uyen</t>
        </r>
      </text>
    </comment>
    <comment ref="AB73" authorId="5" shapeId="0" xr:uid="{00000000-0006-0000-0300-000070000000}">
      <text>
        <r>
          <rPr>
            <sz val="10"/>
            <color theme="1"/>
            <rFont val="Arial"/>
            <family val="2"/>
          </rPr>
          <t>Implement new TCs (3 TCs)</t>
        </r>
      </text>
    </comment>
    <comment ref="AD73" authorId="5" shapeId="0" xr:uid="{00000000-0006-0000-0300-000071000000}">
      <text>
        <r>
          <rPr>
            <sz val="10"/>
            <color theme="1"/>
            <rFont val="Arial"/>
            <family val="2"/>
          </rPr>
          <t xml:space="preserve">modify TCs after Sagar have fixed TS
</t>
        </r>
      </text>
    </comment>
    <comment ref="AE73" authorId="5" shapeId="0" xr:uid="{00000000-0006-0000-0300-000072000000}">
      <text>
        <r>
          <rPr>
            <sz val="10"/>
            <color theme="1"/>
            <rFont val="Arial"/>
            <family val="2"/>
          </rPr>
          <t>modify TCs after Sagar have fixed TS</t>
        </r>
      </text>
    </comment>
    <comment ref="AJ73" authorId="5" shapeId="0" xr:uid="{00000000-0006-0000-0300-000073000000}">
      <text>
        <r>
          <rPr>
            <sz val="10"/>
            <color theme="1"/>
            <rFont val="Arial"/>
            <family val="2"/>
          </rPr>
          <t>change TI as per TS changed after discussion</t>
        </r>
      </text>
    </comment>
    <comment ref="AN73" authorId="5" shapeId="0" xr:uid="{00000000-0006-0000-0300-000074000000}">
      <text>
        <r>
          <rPr>
            <sz val="10"/>
            <color theme="1"/>
            <rFont val="Arial"/>
            <family val="2"/>
          </rPr>
          <t xml:space="preserve">discussed with Karthik about defect from ZAT and ask him to explain 
</t>
        </r>
      </text>
    </comment>
    <comment ref="AP73" authorId="5" shapeId="0" xr:uid="{00000000-0006-0000-0300-000075000000}">
      <text>
        <r>
          <rPr>
            <sz val="10"/>
            <color theme="1"/>
            <rFont val="Arial"/>
            <family val="2"/>
          </rPr>
          <t>change and move MWB library to stimulation block to avoid failure from execution</t>
        </r>
      </text>
    </comment>
    <comment ref="AX73" authorId="5" shapeId="0" xr:uid="{00000000-0006-0000-0300-000076000000}">
      <text>
        <r>
          <rPr>
            <sz val="10"/>
            <color theme="1"/>
            <rFont val="Arial"/>
            <family val="2"/>
          </rPr>
          <t xml:space="preserve">Add more input signal into TI </t>
        </r>
      </text>
    </comment>
    <comment ref="AZ73" authorId="5" shapeId="0" xr:uid="{00000000-0006-0000-0300-000077000000}">
      <text>
        <r>
          <rPr>
            <sz val="10"/>
            <color theme="1"/>
            <rFont val="Arial"/>
            <family val="2"/>
          </rPr>
          <t>modify TCs as per TS changed about parameter adp_Kessy_aktiv</t>
        </r>
      </text>
    </comment>
    <comment ref="BB73" authorId="5" shapeId="0" xr:uid="{00000000-0006-0000-0300-000078000000}">
      <text>
        <r>
          <rPr>
            <sz val="10"/>
            <color theme="1"/>
            <rFont val="Arial"/>
            <family val="2"/>
          </rPr>
          <t>11 TCs from CO369538 to be sent to reviewer</t>
        </r>
      </text>
    </comment>
    <comment ref="BD73" authorId="5" shapeId="0" xr:uid="{00000000-0006-0000-0300-000079000000}">
      <text>
        <r>
          <rPr>
            <sz val="10"/>
            <color theme="1"/>
            <rFont val="Arial"/>
            <family val="2"/>
          </rPr>
          <t xml:space="preserve">Execute 13 TCs from CO375299
Analyst report
</t>
        </r>
      </text>
    </comment>
    <comment ref="N76" authorId="5" shapeId="0" xr:uid="{00000000-0006-0000-0300-00007A000000}">
      <text>
        <r>
          <rPr>
            <sz val="10"/>
            <color theme="1"/>
            <rFont val="Arial"/>
            <family val="2"/>
          </rPr>
          <t>Debug : ask Arun change TS from TCs related to total of timing motor rotation parameter</t>
        </r>
      </text>
    </comment>
    <comment ref="P76" authorId="5" shapeId="0" xr:uid="{00000000-0006-0000-0300-00007B000000}">
      <text>
        <r>
          <rPr>
            <sz val="10"/>
            <color theme="1"/>
            <rFont val="Arial"/>
            <family val="2"/>
          </rPr>
          <t xml:space="preserve">debug and re-executed TCs :
Issue : Motor rotation with default value is 1 instead of 0
issue : with ignition key </t>
        </r>
      </text>
    </comment>
    <comment ref="V76" authorId="5" shapeId="0" xr:uid="{00000000-0006-0000-0300-00007C000000}">
      <text>
        <r>
          <rPr>
            <sz val="10"/>
            <color theme="1"/>
            <rFont val="Arial"/>
            <family val="2"/>
          </rPr>
          <t xml:space="preserve">CHECK DWA TCs =&gt; Still not working
</t>
        </r>
      </text>
    </comment>
    <comment ref="X76" authorId="5" shapeId="0" xr:uid="{00000000-0006-0000-0300-00007D000000}">
      <text>
        <r>
          <rPr>
            <sz val="10"/>
            <color theme="1"/>
            <rFont val="Arial"/>
            <family val="2"/>
          </rPr>
          <t xml:space="preserve"> IGNITION TCs got Issue</t>
        </r>
      </text>
    </comment>
    <comment ref="Z76" authorId="5" shapeId="0" xr:uid="{00000000-0006-0000-0300-00007E000000}">
      <text>
        <r>
          <rPr>
            <sz val="10"/>
            <color theme="1"/>
            <rFont val="Arial"/>
            <family val="2"/>
          </rPr>
          <t>Debug TCs with DTC logged and Active</t>
        </r>
      </text>
    </comment>
    <comment ref="AB76" authorId="5" shapeId="0" xr:uid="{00000000-0006-0000-0300-00007F000000}">
      <text>
        <r>
          <rPr>
            <sz val="10"/>
            <color theme="1"/>
            <rFont val="Arial"/>
            <family val="2"/>
          </rPr>
          <t>Executed and Debug 7 TCs from Uyen</t>
        </r>
      </text>
    </comment>
    <comment ref="AJ76" authorId="5" shapeId="0" xr:uid="{00000000-0006-0000-0300-000080000000}">
      <text>
        <r>
          <rPr>
            <sz val="10"/>
            <color theme="1"/>
            <rFont val="Arial"/>
            <family val="2"/>
          </rPr>
          <t>Discuss with Priyanka about Relock =&gt; change TS 
Discuss with Priyanka about feedback signal wrong =&gt; change TS</t>
        </r>
      </text>
    </comment>
    <comment ref="AN76" authorId="5" shapeId="0" xr:uid="{00000000-0006-0000-0300-000081000000}">
      <text>
        <r>
          <rPr>
            <sz val="10"/>
            <color theme="1"/>
            <rFont val="Arial"/>
            <family val="2"/>
          </rPr>
          <t>Execute TCs</t>
        </r>
      </text>
    </comment>
    <comment ref="AP76" authorId="5" shapeId="0" xr:uid="{00000000-0006-0000-0300-000082000000}">
      <text>
        <r>
          <rPr>
            <sz val="10"/>
            <color theme="1"/>
            <rFont val="Arial"/>
            <family val="2"/>
          </rPr>
          <t xml:space="preserve">Execute 13 TC with changing ignition 
most of TCs failed, But RCM is raised 
compare result with behavior (RCM) and inform person who did manual </t>
        </r>
      </text>
    </comment>
    <comment ref="AS76" authorId="5" shapeId="0" xr:uid="{00000000-0006-0000-0300-000083000000}">
      <text>
        <r>
          <rPr>
            <sz val="10"/>
            <color theme="1"/>
            <rFont val="Arial"/>
            <family val="2"/>
          </rPr>
          <t xml:space="preserve">Lock/Unlock taster from FT and Zentral have problem with Classic HIL 5 </t>
        </r>
      </text>
    </comment>
    <comment ref="AX76" authorId="5" shapeId="0" xr:uid="{00000000-0006-0000-0300-000084000000}">
      <text>
        <r>
          <rPr>
            <sz val="10"/>
            <color theme="1"/>
            <rFont val="Arial"/>
            <family val="2"/>
          </rPr>
          <t>Debug TCs related to HECK and motor of HECK is not matched with expected result</t>
        </r>
      </text>
    </comment>
    <comment ref="AZ76" authorId="5" shapeId="0" xr:uid="{00000000-0006-0000-0300-000085000000}">
      <text>
        <r>
          <rPr>
            <sz val="10"/>
            <color theme="1"/>
            <rFont val="Arial"/>
            <family val="2"/>
          </rPr>
          <t>excecute TCs as per TI changed , get proper report and send it to reviewer to close CO</t>
        </r>
      </text>
    </comment>
    <comment ref="BD76" authorId="5" shapeId="0" xr:uid="{00000000-0006-0000-0300-000086000000}">
      <text>
        <r>
          <rPr>
            <sz val="10"/>
            <color theme="1"/>
            <rFont val="Arial"/>
            <family val="2"/>
          </rPr>
          <t>Fix SCM problem with Huong on Classic HIL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Pham Thi Thu Huong (RBVH/ENG32)</author>
    <author>Hoang Le Phuong Uyen (RBVH/ENG32)</author>
    <author>Huynh Minh Hoang (RBVH/ENG32)</author>
    <author>Nguyen Thi Nhu Quynh (RBVH/ENG32)</author>
    <author>Dang Van Pho (RBVH/ENG32)</author>
    <author>Tran Thien Thong (RBVH/ENG32)</author>
    <author>Dang Thanh Ngoc (RBVH/ENG32)</author>
  </authors>
  <commentList>
    <comment ref="R19" authorId="0" shapeId="0" xr:uid="{00000000-0006-0000-0400-000001000000}">
      <text>
        <r>
          <rPr>
            <sz val="10"/>
            <color theme="1"/>
            <rFont val="Arial"/>
            <family val="2"/>
          </rPr>
          <t>fix 5 TIs from old zip.</t>
        </r>
      </text>
    </comment>
    <comment ref="T19" authorId="0" shapeId="0" xr:uid="{00000000-0006-0000-0400-000002000000}">
      <text>
        <r>
          <rPr>
            <sz val="10"/>
            <color theme="1"/>
            <rFont val="Arial"/>
            <family val="2"/>
          </rPr>
          <t>Debug update TI as well</t>
        </r>
      </text>
    </comment>
    <comment ref="V19" authorId="0" shapeId="0" xr:uid="{00000000-0006-0000-0400-000003000000}">
      <text>
        <r>
          <rPr>
            <sz val="10"/>
            <color theme="1"/>
            <rFont val="Arial"/>
            <family val="2"/>
          </rPr>
          <t>Debug and update TI</t>
        </r>
      </text>
    </comment>
    <comment ref="AL19" authorId="0" shapeId="0" xr:uid="{00000000-0006-0000-0400-000004000000}">
      <text>
        <r>
          <rPr>
            <sz val="10"/>
            <color theme="1"/>
            <rFont val="Arial"/>
            <family val="2"/>
          </rPr>
          <t>complete TCs is  incompleted.</t>
        </r>
      </text>
    </comment>
    <comment ref="H22" authorId="0" shapeId="0" xr:uid="{00000000-0006-0000-0400-000005000000}">
      <text>
        <r>
          <rPr>
            <sz val="10"/>
            <color theme="1"/>
            <rFont val="Arial"/>
            <family val="2"/>
          </rPr>
          <t>Execute to get proper report.
Support Quynh understand issue her faced</t>
        </r>
      </text>
    </comment>
    <comment ref="Z22" authorId="0" shapeId="0" xr:uid="{00000000-0006-0000-0400-000006000000}">
      <text>
        <r>
          <rPr>
            <sz val="10"/>
            <color theme="1"/>
            <rFont val="Arial"/>
            <family val="2"/>
          </rPr>
          <t>Check HiL issue for Lights function.</t>
        </r>
      </text>
    </comment>
    <comment ref="AZ22" authorId="0" shapeId="0" xr:uid="{00000000-0006-0000-0400-000007000000}">
      <text>
        <r>
          <rPr>
            <sz val="10"/>
            <color theme="1"/>
            <rFont val="Arial"/>
            <family val="2"/>
          </rPr>
          <t>Install CCRC</t>
        </r>
      </text>
    </comment>
    <comment ref="AJ23" authorId="0" shapeId="0" xr:uid="{00000000-0006-0000-0400-000008000000}">
      <text>
        <r>
          <rPr>
            <sz val="10"/>
            <color theme="1"/>
            <rFont val="Arial"/>
            <family val="2"/>
          </rPr>
          <t xml:space="preserve">Labor safety Training
</t>
        </r>
      </text>
    </comment>
    <comment ref="F28" authorId="1" shapeId="0" xr:uid="{00000000-0006-0000-0400-000009000000}">
      <text>
        <r>
          <rPr>
            <sz val="10"/>
            <color theme="1"/>
            <rFont val="Arial"/>
            <family val="2"/>
          </rPr>
          <t>Debug FFB test cases</t>
        </r>
      </text>
    </comment>
    <comment ref="T28" authorId="1" shapeId="0" xr:uid="{00000000-0006-0000-0400-00000A000000}">
      <text>
        <r>
          <rPr>
            <sz val="10"/>
            <color theme="1"/>
            <rFont val="Arial"/>
            <family val="2"/>
          </rPr>
          <t>- Fix review comments from Shilpa</t>
        </r>
      </text>
    </comment>
    <comment ref="V28" authorId="1" shapeId="0" xr:uid="{00000000-0006-0000-0400-00000B000000}">
      <text>
        <r>
          <rPr>
            <sz val="10"/>
            <color theme="1"/>
            <rFont val="Arial"/>
            <family val="2"/>
          </rPr>
          <t>- Fix review comments from Shilpa</t>
        </r>
      </text>
    </comment>
    <comment ref="Z28" authorId="1" shapeId="0" xr:uid="{00000000-0006-0000-0400-00000C000000}">
      <text>
        <r>
          <rPr>
            <sz val="10"/>
            <color theme="1"/>
            <rFont val="Arial"/>
            <family val="2"/>
          </rPr>
          <t>1 TC in 2.17</t>
        </r>
      </text>
    </comment>
    <comment ref="AF28" authorId="1" shapeId="0" xr:uid="{00000000-0006-0000-0400-00000D000000}">
      <text>
        <r>
          <rPr>
            <sz val="10"/>
            <color theme="1"/>
            <rFont val="Arial"/>
            <family val="2"/>
          </rPr>
          <t>TS changed TCH030089380 --&gt; TI updated</t>
        </r>
      </text>
    </comment>
    <comment ref="AH28" authorId="1" shapeId="0" xr:uid="{00000000-0006-0000-0400-00000E000000}">
      <text>
        <r>
          <rPr>
            <sz val="10"/>
            <color theme="1"/>
            <rFont val="Arial"/>
            <family val="2"/>
          </rPr>
          <t>Updated test cases from 2.7.1 and 1.1.9</t>
        </r>
      </text>
    </comment>
    <comment ref="AN28" authorId="1" shapeId="0" xr:uid="{00000000-0006-0000-0400-00000F000000}">
      <text>
        <r>
          <rPr>
            <sz val="10"/>
            <color theme="1"/>
            <rFont val="Arial"/>
            <family val="2"/>
          </rPr>
          <t>Create TI using TSG tool</t>
        </r>
      </text>
    </comment>
    <comment ref="AV28" authorId="1" shapeId="0" xr:uid="{00000000-0006-0000-0400-000010000000}">
      <text>
        <r>
          <rPr>
            <sz val="10"/>
            <color theme="1"/>
            <rFont val="Arial"/>
            <family val="2"/>
          </rPr>
          <t>1 Tc from 2.7.1</t>
        </r>
      </text>
    </comment>
    <comment ref="BB28" authorId="1" shapeId="0" xr:uid="{00000000-0006-0000-0400-000011000000}">
      <text>
        <r>
          <rPr>
            <sz val="10"/>
            <color theme="1"/>
            <rFont val="Arial"/>
            <family val="2"/>
          </rPr>
          <t>Fixed TI from 2.7.1</t>
        </r>
      </text>
    </comment>
    <comment ref="Z29" authorId="1" shapeId="0" xr:uid="{00000000-0006-0000-0400-000012000000}">
      <text>
        <r>
          <rPr>
            <sz val="10"/>
            <color theme="1"/>
            <rFont val="Arial"/>
            <family val="2"/>
          </rPr>
          <t>REview for Ngoc</t>
        </r>
      </text>
    </comment>
    <comment ref="AF29" authorId="1" shapeId="0" xr:uid="{00000000-0006-0000-0400-000013000000}">
      <text>
        <r>
          <rPr>
            <sz val="10"/>
            <color theme="1"/>
            <rFont val="Arial"/>
            <family val="2"/>
          </rPr>
          <t>Review for Ngoc: 6 TCs section 2.12.1 and 2.12.2</t>
        </r>
      </text>
    </comment>
    <comment ref="AH29" authorId="1" shapeId="0" xr:uid="{00000000-0006-0000-0400-000014000000}">
      <text>
        <r>
          <rPr>
            <sz val="10"/>
            <color theme="1"/>
            <rFont val="Arial"/>
            <family val="2"/>
          </rPr>
          <t>Review for Ngoc CO 332397</t>
        </r>
      </text>
    </comment>
    <comment ref="AJ29" authorId="1" shapeId="0" xr:uid="{00000000-0006-0000-0400-000015000000}">
      <text>
        <r>
          <rPr>
            <sz val="10"/>
            <color theme="1"/>
            <rFont val="Arial"/>
            <family val="2"/>
          </rPr>
          <t>Review for Ngoc CO 332397</t>
        </r>
      </text>
    </comment>
    <comment ref="AN30" authorId="1" shapeId="0" xr:uid="{00000000-0006-0000-0400-000016000000}">
      <text>
        <r>
          <rPr>
            <sz val="10"/>
            <color theme="1"/>
            <rFont val="Arial"/>
            <family val="2"/>
          </rPr>
          <t>Execute Fusi Test cases for CDL</t>
        </r>
      </text>
    </comment>
    <comment ref="AX30" authorId="1" shapeId="0" xr:uid="{00000000-0006-0000-0400-000017000000}">
      <text>
        <r>
          <rPr>
            <sz val="10"/>
            <color theme="1"/>
            <rFont val="Arial"/>
            <family val="2"/>
          </rPr>
          <t>Execution C151: upload automation reports</t>
        </r>
      </text>
    </comment>
    <comment ref="AZ30" authorId="1" shapeId="0" xr:uid="{00000000-0006-0000-0400-000018000000}">
      <text>
        <r>
          <rPr>
            <sz val="10"/>
            <color theme="1"/>
            <rFont val="Arial"/>
            <family val="2"/>
          </rPr>
          <t>Upload report for C151</t>
        </r>
      </text>
    </comment>
    <comment ref="BB30" authorId="1" shapeId="0" xr:uid="{00000000-0006-0000-0400-000019000000}">
      <text>
        <r>
          <rPr>
            <sz val="10"/>
            <color theme="1"/>
            <rFont val="Arial"/>
            <family val="2"/>
          </rPr>
          <t xml:space="preserve">Upload Automation report for YA30
</t>
        </r>
      </text>
    </comment>
    <comment ref="BH30" authorId="1" shapeId="0" xr:uid="{00000000-0006-0000-0400-00001A000000}">
      <text>
        <r>
          <rPr>
            <sz val="10"/>
            <color theme="1"/>
            <rFont val="Arial"/>
            <family val="2"/>
          </rPr>
          <t xml:space="preserve">31 TCs from C151
29 Tcs from Regresion Comfort AB20
</t>
        </r>
      </text>
    </comment>
    <comment ref="BJ30" authorId="1" shapeId="0" xr:uid="{00000000-0006-0000-0400-00001B000000}">
      <text>
        <r>
          <rPr>
            <sz val="10"/>
            <color theme="1"/>
            <rFont val="Arial"/>
            <family val="2"/>
          </rPr>
          <t>Upload Automation report for Z130</t>
        </r>
      </text>
    </comment>
    <comment ref="BL30" authorId="1" shapeId="0" xr:uid="{00000000-0006-0000-0400-00001C000000}">
      <text>
        <r>
          <rPr>
            <sz val="10"/>
            <color theme="1"/>
            <rFont val="Arial"/>
            <family val="2"/>
          </rPr>
          <t>Upload Automation report for Z130</t>
        </r>
      </text>
    </comment>
    <comment ref="BN30" authorId="1" shapeId="0" xr:uid="{00000000-0006-0000-0400-00001D000000}">
      <text>
        <r>
          <rPr>
            <sz val="10"/>
            <color theme="1"/>
            <rFont val="Arial"/>
            <family val="2"/>
          </rPr>
          <t>Upload Automation report for Z130</t>
        </r>
      </text>
    </comment>
    <comment ref="F31" authorId="1" shapeId="0" xr:uid="{00000000-0006-0000-0400-00001E000000}">
      <text>
        <r>
          <rPr>
            <sz val="10"/>
            <color theme="1"/>
            <rFont val="Arial"/>
            <family val="2"/>
          </rPr>
          <t xml:space="preserve">Verify AuD CDL lib with Sagar
Check TIs for FFB test cases but FFB ECU issue in Classic HIL 5
</t>
        </r>
      </text>
    </comment>
    <comment ref="J31" authorId="1" shapeId="0" xr:uid="{00000000-0006-0000-0400-00001F000000}">
      <text>
        <r>
          <rPr>
            <sz val="10"/>
            <color theme="1"/>
            <rFont val="Arial"/>
            <family val="2"/>
          </rPr>
          <t>Link req for Crash</t>
        </r>
      </text>
    </comment>
    <comment ref="L31" authorId="1" shapeId="0" xr:uid="{00000000-0006-0000-0400-000020000000}">
      <text>
        <r>
          <rPr>
            <sz val="10"/>
            <color theme="1"/>
            <rFont val="Arial"/>
            <family val="2"/>
          </rPr>
          <t>Link req for Crash function</t>
        </r>
      </text>
    </comment>
    <comment ref="R31" authorId="1" shapeId="0" xr:uid="{00000000-0006-0000-0400-000021000000}">
      <text>
        <r>
          <rPr>
            <sz val="10"/>
            <color theme="1"/>
            <rFont val="Arial"/>
            <family val="2"/>
          </rPr>
          <t xml:space="preserve">- clean up Delivery folder
- Link requirement
</t>
        </r>
      </text>
    </comment>
    <comment ref="T31" authorId="1" shapeId="0" xr:uid="{00000000-0006-0000-0400-000022000000}">
      <text>
        <r>
          <rPr>
            <sz val="10"/>
            <color theme="1"/>
            <rFont val="Arial"/>
            <family val="2"/>
          </rPr>
          <t xml:space="preserve">- clean up Delivery folder
- Link requirement
</t>
        </r>
      </text>
    </comment>
    <comment ref="V31" authorId="1" shapeId="0" xr:uid="{00000000-0006-0000-0400-000023000000}">
      <text>
        <r>
          <rPr>
            <sz val="10"/>
            <color theme="1"/>
            <rFont val="Arial"/>
            <family val="2"/>
          </rPr>
          <t>Check requiement Crash</t>
        </r>
      </text>
    </comment>
    <comment ref="X31" authorId="1" shapeId="0" xr:uid="{00000000-0006-0000-0400-000024000000}">
      <text>
        <r>
          <rPr>
            <sz val="10"/>
            <color theme="1"/>
            <rFont val="Arial"/>
            <family val="2"/>
          </rPr>
          <t>Internal tickets check</t>
        </r>
      </text>
    </comment>
    <comment ref="Z31" authorId="1" shapeId="0" xr:uid="{00000000-0006-0000-0400-000025000000}">
      <text>
        <r>
          <rPr>
            <sz val="10"/>
            <color theme="1"/>
            <rFont val="Arial"/>
            <family val="2"/>
          </rPr>
          <t xml:space="preserve">Internal tickets check
Clean up task
</t>
        </r>
      </text>
    </comment>
    <comment ref="AF31" authorId="1" shapeId="0" xr:uid="{00000000-0006-0000-0400-000026000000}">
      <text>
        <r>
          <rPr>
            <sz val="10"/>
            <color theme="1"/>
            <rFont val="Arial"/>
            <family val="2"/>
          </rPr>
          <t>Internal ticket verified</t>
        </r>
      </text>
    </comment>
    <comment ref="AH31" authorId="1" shapeId="0" xr:uid="{00000000-0006-0000-0400-000027000000}">
      <text>
        <r>
          <rPr>
            <sz val="10"/>
            <color theme="1"/>
            <rFont val="Arial"/>
            <family val="2"/>
          </rPr>
          <t>Internal ticket checked</t>
        </r>
      </text>
    </comment>
    <comment ref="AJ31" authorId="1" shapeId="0" xr:uid="{00000000-0006-0000-0400-000028000000}">
      <text>
        <r>
          <rPr>
            <sz val="10"/>
            <color theme="1"/>
            <rFont val="Arial"/>
            <family val="2"/>
          </rPr>
          <t xml:space="preserve">issue in Classic HIL: Lock/Unlock taster button is not working
Get knowledge from Karthik: Mopf functionality 
Fix TI from Karthik TCs
</t>
        </r>
      </text>
    </comment>
    <comment ref="AL31" authorId="1" shapeId="0" xr:uid="{00000000-0006-0000-0400-000029000000}">
      <text>
        <r>
          <rPr>
            <sz val="10"/>
            <color theme="1"/>
            <rFont val="Arial"/>
            <family val="2"/>
          </rPr>
          <t xml:space="preserve">issue in Classic HIL: Lock/Unlock taster button is not working
Get knowledge from Karthik: Mopf functionality 
Fix TI from Karthik TCs
</t>
        </r>
      </text>
    </comment>
    <comment ref="AN31" authorId="1" shapeId="0" xr:uid="{00000000-0006-0000-0400-00002A000000}">
      <text>
        <r>
          <rPr>
            <sz val="10"/>
            <color theme="1"/>
            <rFont val="Arial"/>
            <family val="2"/>
          </rPr>
          <t>Execution meeting
Create night run
debug failed TC for Fusi</t>
        </r>
      </text>
    </comment>
    <comment ref="AT31" authorId="1" shapeId="0" xr:uid="{00000000-0006-0000-0400-00002B000000}">
      <text>
        <r>
          <rPr>
            <sz val="10"/>
            <color theme="1"/>
            <rFont val="Arial"/>
            <family val="2"/>
          </rPr>
          <t xml:space="preserve">Issue in Classic HIL 5
TSG checking
</t>
        </r>
      </text>
    </comment>
    <comment ref="AV31" authorId="1" shapeId="0" xr:uid="{00000000-0006-0000-0400-00002C000000}">
      <text>
        <r>
          <rPr>
            <sz val="10"/>
            <color theme="1"/>
            <rFont val="Arial"/>
            <family val="2"/>
          </rPr>
          <t>FFB ECU checking in classic HIl 5</t>
        </r>
      </text>
    </comment>
    <comment ref="AZ31" authorId="1" shapeId="0" xr:uid="{00000000-0006-0000-0400-00002D000000}">
      <text>
        <r>
          <rPr>
            <sz val="10"/>
            <color theme="1"/>
            <rFont val="Arial"/>
            <family val="2"/>
          </rPr>
          <t xml:space="preserve">Classic HIL 5: check FFB ECU/ Motor rotation/control desk exception error
</t>
        </r>
      </text>
    </comment>
    <comment ref="X37" authorId="2" shapeId="0" xr:uid="{00000000-0006-0000-0400-00002E000000}">
      <text>
        <r>
          <rPr>
            <sz val="10"/>
            <color theme="1"/>
            <rFont val="Arial"/>
            <family val="2"/>
          </rPr>
          <t>Write CAPL scripts for MQB Mopf Terminal Coordinator
Analyze test spec</t>
        </r>
      </text>
    </comment>
    <comment ref="Z37" authorId="2" shapeId="0" xr:uid="{00000000-0006-0000-0400-00002F000000}">
      <text>
        <r>
          <rPr>
            <sz val="10"/>
            <color theme="1"/>
            <rFont val="Arial"/>
            <family val="2"/>
          </rPr>
          <t>Analyze test spec and investigate new function to read MWB by CAPL</t>
        </r>
      </text>
    </comment>
    <comment ref="AJ37" authorId="2" shapeId="0" xr:uid="{00000000-0006-0000-0400-000030000000}">
      <text>
        <r>
          <rPr>
            <sz val="10"/>
            <color theme="1"/>
            <rFont val="Arial"/>
            <family val="2"/>
          </rPr>
          <t>write new functions MWB_diag_read and 3 TCs</t>
        </r>
      </text>
    </comment>
    <comment ref="BL37" authorId="2" shapeId="0" xr:uid="{00000000-0006-0000-0400-000031000000}">
      <text>
        <r>
          <rPr>
            <sz val="10"/>
            <color theme="1"/>
            <rFont val="Arial"/>
            <family val="2"/>
          </rPr>
          <t>Implement Sw testcase</t>
        </r>
      </text>
    </comment>
    <comment ref="BN37" authorId="2" shapeId="0" xr:uid="{00000000-0006-0000-0400-000032000000}">
      <text>
        <r>
          <rPr>
            <sz val="10"/>
            <color theme="1"/>
            <rFont val="Arial"/>
            <family val="2"/>
          </rPr>
          <t xml:space="preserve">Implement SW testcase
</t>
        </r>
      </text>
    </comment>
    <comment ref="R39" authorId="2" shapeId="0" xr:uid="{00000000-0006-0000-0400-000033000000}">
      <text>
        <r>
          <rPr>
            <sz val="10"/>
            <color theme="1"/>
            <rFont val="Arial"/>
            <family val="2"/>
          </rPr>
          <t>Execute Regression test for Z119</t>
        </r>
      </text>
    </comment>
    <comment ref="T39" authorId="2" shapeId="0" xr:uid="{00000000-0006-0000-0400-000034000000}">
      <text>
        <r>
          <rPr>
            <sz val="10"/>
            <color theme="1"/>
            <rFont val="Arial"/>
            <family val="2"/>
          </rPr>
          <t>Execute Regression test for Z119</t>
        </r>
      </text>
    </comment>
    <comment ref="AF39" authorId="2" shapeId="0" xr:uid="{00000000-0006-0000-0400-000035000000}">
      <text>
        <r>
          <rPr>
            <sz val="10"/>
            <color theme="1"/>
            <rFont val="Arial"/>
            <family val="2"/>
          </rPr>
          <t xml:space="preserve">	Excecute FUSI for SOP 0119 </t>
        </r>
      </text>
    </comment>
    <comment ref="AH39" authorId="2" shapeId="0" xr:uid="{00000000-0006-0000-0400-000036000000}">
      <text>
        <r>
          <rPr>
            <sz val="10"/>
            <color theme="1"/>
            <rFont val="Arial"/>
            <family val="2"/>
          </rPr>
          <t>Execute FUSI for Mopf B151</t>
        </r>
      </text>
    </comment>
    <comment ref="AT39" authorId="2" shapeId="0" xr:uid="{00000000-0006-0000-0400-000037000000}">
      <text>
        <r>
          <rPr>
            <sz val="10"/>
            <color theme="1"/>
            <rFont val="Arial"/>
            <family val="2"/>
          </rPr>
          <t>Execute regression for 4 modules(OBw, OHw, TSw, OIOw)</t>
        </r>
      </text>
    </comment>
    <comment ref="AV39" authorId="2" shapeId="0" xr:uid="{00000000-0006-0000-0400-000038000000}">
      <text>
        <r>
          <rPr>
            <sz val="10"/>
            <color theme="1"/>
            <rFont val="Arial"/>
            <family val="2"/>
          </rPr>
          <t xml:space="preserve">Execute Full test for 4 modules(SWC151)
</t>
        </r>
      </text>
    </comment>
    <comment ref="AX39" authorId="2" shapeId="0" xr:uid="{00000000-0006-0000-0400-000039000000}">
      <text>
        <r>
          <rPr>
            <sz val="10"/>
            <color theme="1"/>
            <rFont val="Arial"/>
            <family val="2"/>
          </rPr>
          <t xml:space="preserve">execute full test for 4 modules(SWC151)
</t>
        </r>
      </text>
    </comment>
    <comment ref="AZ39" authorId="2" shapeId="0" xr:uid="{00000000-0006-0000-0400-00003A000000}">
      <text>
        <r>
          <rPr>
            <sz val="10"/>
            <color theme="1"/>
            <rFont val="Arial"/>
            <family val="2"/>
          </rPr>
          <t xml:space="preserve">execute regression for 4 modules (SWC151)
</t>
        </r>
      </text>
    </comment>
    <comment ref="BB39" authorId="2" shapeId="0" xr:uid="{00000000-0006-0000-0400-00003B000000}">
      <text>
        <r>
          <rPr>
            <sz val="10"/>
            <color theme="1"/>
            <rFont val="Arial"/>
            <family val="2"/>
          </rPr>
          <t>Analyze failed TCs in AB20</t>
        </r>
      </text>
    </comment>
    <comment ref="BH39" authorId="2" shapeId="0" xr:uid="{00000000-0006-0000-0400-00003C000000}">
      <text>
        <r>
          <rPr>
            <sz val="10"/>
            <color theme="1"/>
            <rFont val="Arial"/>
            <family val="2"/>
          </rPr>
          <t>Execute FUSI and analyze result for Z130</t>
        </r>
      </text>
    </comment>
    <comment ref="BJ39" authorId="2" shapeId="0" xr:uid="{00000000-0006-0000-0400-00003D000000}">
      <text>
        <r>
          <rPr>
            <sz val="10"/>
            <color theme="1"/>
            <rFont val="Arial"/>
            <family val="2"/>
          </rPr>
          <t xml:space="preserve">Execute regression for Z130
</t>
        </r>
      </text>
    </comment>
    <comment ref="G40" authorId="2" shapeId="0" xr:uid="{00000000-0006-0000-0400-00003E000000}">
      <text>
        <r>
          <rPr>
            <sz val="10"/>
            <color theme="1"/>
            <rFont val="Arial"/>
            <family val="2"/>
          </rPr>
          <t>Verify Issue on TSG tool
Analyze IO Requirements</t>
        </r>
      </text>
    </comment>
    <comment ref="I40" authorId="2" shapeId="0" xr:uid="{00000000-0006-0000-0400-00003F000000}">
      <text>
        <r>
          <rPr>
            <sz val="10"/>
            <color theme="1"/>
            <rFont val="Arial"/>
            <family val="2"/>
          </rPr>
          <t xml:space="preserve">	Analyze IO Requirements</t>
        </r>
      </text>
    </comment>
    <comment ref="J40" authorId="2" shapeId="0" xr:uid="{00000000-0006-0000-0400-000040000000}">
      <text>
        <r>
          <rPr>
            <sz val="10"/>
            <color theme="1"/>
            <rFont val="Arial"/>
            <family val="2"/>
          </rPr>
          <t>Analyze IO Requirements</t>
        </r>
      </text>
    </comment>
    <comment ref="L40" authorId="2" shapeId="0" xr:uid="{00000000-0006-0000-0400-000041000000}">
      <text>
        <r>
          <rPr>
            <sz val="10"/>
            <color theme="1"/>
            <rFont val="Arial"/>
            <family val="2"/>
          </rPr>
          <t>Read requirement of OIw
Check issue with Naresh Konduru</t>
        </r>
      </text>
    </comment>
    <comment ref="V40" authorId="2" shapeId="0" xr:uid="{00000000-0006-0000-0400-000042000000}">
      <text>
        <r>
          <rPr>
            <sz val="10"/>
            <color theme="1"/>
            <rFont val="Arial"/>
            <family val="2"/>
          </rPr>
          <t>Check issue and meeting with Naresh
Read OIw requirements</t>
        </r>
      </text>
    </comment>
    <comment ref="X40" authorId="2" shapeId="0" xr:uid="{00000000-0006-0000-0400-000043000000}">
      <text>
        <r>
          <rPr>
            <sz val="10"/>
            <color theme="1"/>
            <rFont val="Arial"/>
            <family val="2"/>
          </rPr>
          <t>Check Issue on TSG tool</t>
        </r>
      </text>
    </comment>
    <comment ref="AL40" authorId="2" shapeId="0" xr:uid="{00000000-0006-0000-0400-000044000000}">
      <text>
        <r>
          <rPr>
            <sz val="10"/>
            <color theme="1"/>
            <rFont val="Arial"/>
            <family val="2"/>
          </rPr>
          <t>Debug failed TCs and qualification time issue on SW ZQ19</t>
        </r>
      </text>
    </comment>
    <comment ref="AN40" authorId="2" shapeId="0" xr:uid="{00000000-0006-0000-0400-000045000000}">
      <text>
        <r>
          <rPr>
            <sz val="10"/>
            <color theme="1"/>
            <rFont val="Arial"/>
            <family val="2"/>
          </rPr>
          <t>Debug failed TCs and qualification time issue on SW ZQ19</t>
        </r>
      </text>
    </comment>
    <comment ref="F46" authorId="3" shapeId="0" xr:uid="{00000000-0006-0000-0400-000046000000}">
      <text>
        <r>
          <rPr>
            <sz val="10"/>
            <color theme="1"/>
            <rFont val="Arial"/>
            <family val="2"/>
          </rPr>
          <t>- Implementing: 3 TCs</t>
        </r>
      </text>
    </comment>
    <comment ref="J46" authorId="3" shapeId="0" xr:uid="{00000000-0006-0000-0400-000047000000}">
      <text>
        <r>
          <rPr>
            <sz val="10"/>
            <color theme="1"/>
            <rFont val="Arial"/>
            <family val="2"/>
          </rPr>
          <t>- Implementing: 3 TCs</t>
        </r>
      </text>
    </comment>
    <comment ref="L46" authorId="3" shapeId="0" xr:uid="{00000000-0006-0000-0400-000048000000}">
      <text>
        <r>
          <rPr>
            <sz val="10"/>
            <color theme="1"/>
            <rFont val="Arial"/>
            <family val="2"/>
          </rPr>
          <t>- Implementing: 2 TCs</t>
        </r>
      </text>
    </comment>
    <comment ref="R46" authorId="3" shapeId="0" xr:uid="{00000000-0006-0000-0400-000049000000}">
      <text>
        <r>
          <rPr>
            <sz val="10"/>
            <color theme="1"/>
            <rFont val="Arial"/>
            <family val="2"/>
          </rPr>
          <t>- Debugging</t>
        </r>
      </text>
    </comment>
    <comment ref="T46" authorId="3" shapeId="0" xr:uid="{00000000-0006-0000-0400-00004A000000}">
      <text>
        <r>
          <rPr>
            <sz val="10"/>
            <color theme="1"/>
            <rFont val="Arial"/>
            <family val="2"/>
          </rPr>
          <t xml:space="preserve">- Debugging
</t>
        </r>
      </text>
    </comment>
    <comment ref="AL46" authorId="3" shapeId="0" xr:uid="{00000000-0006-0000-0400-00004B000000}">
      <text>
        <r>
          <rPr>
            <sz val="10"/>
            <color theme="1"/>
            <rFont val="Arial"/>
            <family val="2"/>
          </rPr>
          <t>- Implementing</t>
        </r>
      </text>
    </comment>
    <comment ref="AN46" authorId="3" shapeId="0" xr:uid="{00000000-0006-0000-0400-00004C000000}">
      <text>
        <r>
          <rPr>
            <sz val="10"/>
            <color theme="1"/>
            <rFont val="Arial"/>
            <family val="2"/>
          </rPr>
          <t>- Implementing and debugging</t>
        </r>
      </text>
    </comment>
    <comment ref="AT46" authorId="3" shapeId="0" xr:uid="{00000000-0006-0000-0400-00004D000000}">
      <text>
        <r>
          <rPr>
            <sz val="10"/>
            <color theme="1"/>
            <rFont val="Arial"/>
            <family val="2"/>
          </rPr>
          <t>- Re-implement and debugging</t>
        </r>
      </text>
    </comment>
    <comment ref="AV46" authorId="3" shapeId="0" xr:uid="{00000000-0006-0000-0400-00004E000000}">
      <text>
        <r>
          <rPr>
            <sz val="10"/>
            <color theme="1"/>
            <rFont val="Arial"/>
            <family val="2"/>
          </rPr>
          <t>- Debugging</t>
        </r>
      </text>
    </comment>
    <comment ref="AX46" authorId="3" shapeId="0" xr:uid="{00000000-0006-0000-0400-00004F000000}">
      <text>
        <r>
          <rPr>
            <sz val="10"/>
            <color theme="1"/>
            <rFont val="Arial"/>
            <family val="2"/>
          </rPr>
          <t>- Debugging
- Re-implement</t>
        </r>
      </text>
    </comment>
    <comment ref="BB46" authorId="3" shapeId="0" xr:uid="{00000000-0006-0000-0400-000050000000}">
      <text>
        <r>
          <rPr>
            <sz val="10"/>
            <color theme="1"/>
            <rFont val="Arial"/>
            <family val="2"/>
          </rPr>
          <t>- Implementing: 3 TCs</t>
        </r>
      </text>
    </comment>
    <comment ref="F49" authorId="3" shapeId="0" xr:uid="{00000000-0006-0000-0400-000051000000}">
      <text>
        <r>
          <rPr>
            <sz val="10"/>
            <color theme="1"/>
            <rFont val="Arial"/>
            <family val="2"/>
          </rPr>
          <t xml:space="preserve">- Check STG on classic HiL 3
</t>
        </r>
      </text>
    </comment>
    <comment ref="H49" authorId="3" shapeId="0" xr:uid="{00000000-0006-0000-0400-000052000000}">
      <text>
        <r>
          <rPr>
            <sz val="10"/>
            <color theme="1"/>
            <rFont val="Arial"/>
            <family val="2"/>
          </rPr>
          <t>- Check STG on classic HIL 3</t>
        </r>
      </text>
    </comment>
    <comment ref="J49" authorId="3" shapeId="0" xr:uid="{00000000-0006-0000-0400-000053000000}">
      <text>
        <r>
          <rPr>
            <sz val="10"/>
            <color theme="1"/>
            <rFont val="Arial"/>
            <family val="2"/>
          </rPr>
          <t xml:space="preserve">- Team meeting
- Analyze test specs 
</t>
        </r>
      </text>
    </comment>
    <comment ref="L49" authorId="3" shapeId="0" xr:uid="{00000000-0006-0000-0400-000054000000}">
      <text>
        <r>
          <rPr>
            <sz val="10"/>
            <color theme="1"/>
            <rFont val="Arial"/>
            <family val="2"/>
          </rPr>
          <t>- Team meeting
- Analyze test specs</t>
        </r>
      </text>
    </comment>
    <comment ref="R49" authorId="3" shapeId="0" xr:uid="{00000000-0006-0000-0400-000055000000}">
      <text>
        <r>
          <rPr>
            <sz val="10"/>
            <color theme="1"/>
            <rFont val="Arial"/>
            <family val="2"/>
          </rPr>
          <t>- Check HW ABL_L on HiL
- Read requirements</t>
        </r>
      </text>
    </comment>
    <comment ref="T49" authorId="3" shapeId="0" xr:uid="{00000000-0006-0000-0400-000056000000}">
      <text>
        <r>
          <rPr>
            <sz val="10"/>
            <color theme="1"/>
            <rFont val="Arial"/>
            <family val="2"/>
          </rPr>
          <t>- Check ECU sleep on HiL 
- Read requirements
- Prepare to review knowledge of CHO at Day function</t>
        </r>
      </text>
    </comment>
    <comment ref="V49" authorId="3" shapeId="0" xr:uid="{00000000-0006-0000-0400-000057000000}">
      <text>
        <r>
          <rPr>
            <sz val="10"/>
            <color theme="1"/>
            <rFont val="Arial"/>
            <family val="2"/>
          </rPr>
          <t>- Check ECU sleep on HiL
- Read requirements</t>
        </r>
      </text>
    </comment>
    <comment ref="X49" authorId="3" shapeId="0" xr:uid="{00000000-0006-0000-0400-000058000000}">
      <text>
        <r>
          <rPr>
            <sz val="10"/>
            <color theme="1"/>
            <rFont val="Arial"/>
            <family val="2"/>
          </rPr>
          <t>- Check ECU sleep on HiL 
- Rework after review</t>
        </r>
      </text>
    </comment>
    <comment ref="Z49" authorId="3" shapeId="0" xr:uid="{00000000-0006-0000-0400-000059000000}">
      <text>
        <r>
          <rPr>
            <sz val="10"/>
            <color theme="1"/>
            <rFont val="Arial"/>
            <family val="2"/>
          </rPr>
          <t xml:space="preserve">- Team meeting
- Check ECU sleep wake up
- Analyze reports
- Support chi Huong
</t>
        </r>
      </text>
    </comment>
    <comment ref="AF49" authorId="3" shapeId="0" xr:uid="{00000000-0006-0000-0400-00005A000000}">
      <text>
        <r>
          <rPr>
            <sz val="10"/>
            <color theme="1"/>
            <rFont val="Arial"/>
            <family val="2"/>
          </rPr>
          <t>- Team meeting
- Check ECU sleep
- Support chi Huong
- Analyze requirement
- Re-implement</t>
        </r>
      </text>
    </comment>
    <comment ref="AH49" authorId="3" shapeId="0" xr:uid="{00000000-0006-0000-0400-00005B000000}">
      <text>
        <r>
          <rPr>
            <sz val="10"/>
            <color theme="1"/>
            <rFont val="Arial"/>
            <family val="2"/>
          </rPr>
          <t>- Analyze test specs
- Support anh Thong
- Team meeting</t>
        </r>
      </text>
    </comment>
    <comment ref="AJ49" authorId="3" shapeId="0" xr:uid="{00000000-0006-0000-0400-00005C000000}">
      <text>
        <r>
          <rPr>
            <sz val="10"/>
            <color theme="1"/>
            <rFont val="Arial"/>
            <family val="2"/>
          </rPr>
          <t>- Analyze test specs
- Analyze results</t>
        </r>
      </text>
    </comment>
    <comment ref="AL49" authorId="3" shapeId="0" xr:uid="{00000000-0006-0000-0400-00005D000000}">
      <text>
        <r>
          <rPr>
            <sz val="10"/>
            <color theme="1"/>
            <rFont val="Arial"/>
            <family val="2"/>
          </rPr>
          <t>- Analyze test specs
- Support anh Thông</t>
        </r>
      </text>
    </comment>
    <comment ref="AN49" authorId="3" shapeId="0" xr:uid="{00000000-0006-0000-0400-00005E000000}">
      <text>
        <r>
          <rPr>
            <sz val="10"/>
            <color theme="1"/>
            <rFont val="Arial"/>
            <family val="2"/>
          </rPr>
          <t>- Check test specs
- Discuss with specifier</t>
        </r>
      </text>
    </comment>
    <comment ref="AT49" authorId="3" shapeId="0" xr:uid="{00000000-0006-0000-0400-00005F000000}">
      <text>
        <r>
          <rPr>
            <sz val="10"/>
            <color theme="1"/>
            <rFont val="Arial"/>
            <family val="2"/>
          </rPr>
          <t>- Discuss with specifier 
- Analyze reports</t>
        </r>
      </text>
    </comment>
    <comment ref="AV49" authorId="3" shapeId="0" xr:uid="{00000000-0006-0000-0400-000060000000}">
      <text>
        <r>
          <rPr>
            <sz val="10"/>
            <color theme="1"/>
            <rFont val="Arial"/>
            <family val="2"/>
          </rPr>
          <t>- Discuss with specifier
- Analyze reports
- Analyze test specs</t>
        </r>
      </text>
    </comment>
    <comment ref="AX49" authorId="3" shapeId="0" xr:uid="{00000000-0006-0000-0400-000061000000}">
      <text>
        <r>
          <rPr>
            <sz val="10"/>
            <color theme="1"/>
            <rFont val="Arial"/>
            <family val="2"/>
          </rPr>
          <t>- Analyze requirements</t>
        </r>
      </text>
    </comment>
    <comment ref="AZ49" authorId="3" shapeId="0" xr:uid="{00000000-0006-0000-0400-000062000000}">
      <text>
        <r>
          <rPr>
            <sz val="10"/>
            <color theme="1"/>
            <rFont val="Arial"/>
            <family val="2"/>
          </rPr>
          <t>- Team meeting
- Recheck Manual CAEw TCs if they can be automated or not</t>
        </r>
      </text>
    </comment>
    <comment ref="BB49" authorId="3" shapeId="0" xr:uid="{00000000-0006-0000-0400-000063000000}">
      <text>
        <r>
          <rPr>
            <sz val="10"/>
            <color theme="1"/>
            <rFont val="Arial"/>
            <family val="2"/>
          </rPr>
          <t>- Analyze Test spec
- Analyze requirement</t>
        </r>
      </text>
    </comment>
    <comment ref="BH49" authorId="3" shapeId="0" xr:uid="{00000000-0006-0000-0400-000064000000}">
      <text>
        <r>
          <rPr>
            <sz val="10"/>
            <color theme="1"/>
            <rFont val="Arial"/>
            <family val="2"/>
          </rPr>
          <t>- Analyze test specs
- Analyze requirement</t>
        </r>
      </text>
    </comment>
    <comment ref="BJ49" authorId="3" shapeId="0" xr:uid="{00000000-0006-0000-0400-000065000000}">
      <text>
        <r>
          <rPr>
            <sz val="10"/>
            <color theme="1"/>
            <rFont val="Arial"/>
            <family val="2"/>
          </rPr>
          <t>- Team meeting
- Analyze requirements
- ISTQB</t>
        </r>
      </text>
    </comment>
    <comment ref="H50" authorId="3" shapeId="0" xr:uid="{00000000-0006-0000-0400-000066000000}">
      <text>
        <r>
          <rPr>
            <sz val="10"/>
            <color theme="1"/>
            <rFont val="Arial"/>
            <family val="2"/>
          </rPr>
          <t>- English club</t>
        </r>
      </text>
    </comment>
    <comment ref="V50" authorId="3" shapeId="0" xr:uid="{00000000-0006-0000-0400-000067000000}">
      <text>
        <r>
          <rPr>
            <sz val="10"/>
            <color theme="1"/>
            <rFont val="Arial"/>
            <family val="2"/>
          </rPr>
          <t>- English club</t>
        </r>
      </text>
    </comment>
    <comment ref="X50" authorId="3" shapeId="0" xr:uid="{00000000-0006-0000-0400-000068000000}">
      <text>
        <r>
          <rPr>
            <sz val="10"/>
            <color theme="1"/>
            <rFont val="Arial"/>
            <family val="2"/>
          </rPr>
          <t>- Ted Talk
- Focas training</t>
        </r>
      </text>
    </comment>
    <comment ref="AF50" authorId="3" shapeId="0" xr:uid="{00000000-0006-0000-0400-000069000000}">
      <text>
        <r>
          <rPr>
            <sz val="10"/>
            <color theme="1"/>
            <rFont val="Arial"/>
            <family val="2"/>
          </rPr>
          <t>- Focas training</t>
        </r>
      </text>
    </comment>
    <comment ref="AH50" authorId="3" shapeId="0" xr:uid="{00000000-0006-0000-0400-00006A000000}">
      <text>
        <r>
          <rPr>
            <sz val="10"/>
            <color theme="1"/>
            <rFont val="Arial"/>
            <family val="2"/>
          </rPr>
          <t>- Focas training</t>
        </r>
      </text>
    </comment>
    <comment ref="AJ50" authorId="3" shapeId="0" xr:uid="{00000000-0006-0000-0400-00006B000000}">
      <text>
        <r>
          <rPr>
            <sz val="10"/>
            <color theme="1"/>
            <rFont val="Arial"/>
            <family val="2"/>
          </rPr>
          <t>- English section</t>
        </r>
      </text>
    </comment>
    <comment ref="AT50" authorId="3" shapeId="0" xr:uid="{00000000-0006-0000-0400-00006C000000}">
      <text>
        <r>
          <rPr>
            <sz val="10"/>
            <color theme="1"/>
            <rFont val="Arial"/>
            <family val="2"/>
          </rPr>
          <t>- Focas training</t>
        </r>
      </text>
    </comment>
    <comment ref="AV50" authorId="3" shapeId="0" xr:uid="{00000000-0006-0000-0400-00006D000000}">
      <text>
        <r>
          <rPr>
            <sz val="10"/>
            <color theme="1"/>
            <rFont val="Arial"/>
            <family val="2"/>
          </rPr>
          <t>- Meeting</t>
        </r>
      </text>
    </comment>
    <comment ref="AX50" authorId="3" shapeId="0" xr:uid="{00000000-0006-0000-0400-00006E000000}">
      <text>
        <r>
          <rPr>
            <sz val="10"/>
            <color theme="1"/>
            <rFont val="Arial"/>
            <family val="2"/>
          </rPr>
          <t>- English section</t>
        </r>
      </text>
    </comment>
    <comment ref="AZ50" authorId="3" shapeId="0" xr:uid="{00000000-0006-0000-0400-00006F000000}">
      <text>
        <r>
          <rPr>
            <sz val="10"/>
            <color theme="1"/>
            <rFont val="Arial"/>
            <family val="2"/>
          </rPr>
          <t xml:space="preserve">- Knowledge sharing
</t>
        </r>
      </text>
    </comment>
    <comment ref="BB50" authorId="3" shapeId="0" xr:uid="{00000000-0006-0000-0400-000070000000}">
      <text>
        <r>
          <rPr>
            <sz val="10"/>
            <color theme="1"/>
            <rFont val="Arial"/>
            <family val="2"/>
          </rPr>
          <t>- FOCAS training</t>
        </r>
      </text>
    </comment>
    <comment ref="BH50" authorId="3" shapeId="0" xr:uid="{00000000-0006-0000-0400-000071000000}">
      <text>
        <r>
          <rPr>
            <sz val="10"/>
            <color theme="1"/>
            <rFont val="Arial"/>
            <family val="2"/>
          </rPr>
          <t>- ISTQB</t>
        </r>
      </text>
    </comment>
    <comment ref="O58" authorId="4" shapeId="0" xr:uid="{00000000-0006-0000-0400-000072000000}">
      <text>
        <r>
          <rPr>
            <sz val="10"/>
            <color theme="1"/>
            <rFont val="Arial"/>
            <family val="2"/>
          </rPr>
          <t>evaluation &amp; migration task</t>
        </r>
      </text>
    </comment>
    <comment ref="AC58" authorId="4" shapeId="0" xr:uid="{00000000-0006-0000-0400-000073000000}">
      <text>
        <r>
          <rPr>
            <sz val="10"/>
            <color theme="1"/>
            <rFont val="Arial"/>
            <family val="2"/>
          </rPr>
          <t>Migration task</t>
        </r>
      </text>
    </comment>
    <comment ref="AQ58" authorId="4" shapeId="0" xr:uid="{00000000-0006-0000-0400-000074000000}">
      <text>
        <r>
          <rPr>
            <sz val="10"/>
            <color theme="1"/>
            <rFont val="Arial"/>
            <family val="2"/>
          </rPr>
          <t>Evaluation task</t>
        </r>
      </text>
    </comment>
    <comment ref="BE58" authorId="4" shapeId="0" xr:uid="{00000000-0006-0000-0400-000075000000}">
      <text>
        <r>
          <rPr>
            <sz val="10"/>
            <color theme="1"/>
            <rFont val="Arial"/>
            <family val="2"/>
          </rPr>
          <t>Evaluation S0711</t>
        </r>
      </text>
    </comment>
    <comment ref="BQ58" authorId="4" shapeId="0" xr:uid="{00000000-0006-0000-0400-000076000000}">
      <text>
        <r>
          <rPr>
            <sz val="10"/>
            <color theme="1"/>
            <rFont val="Arial"/>
            <family val="2"/>
          </rPr>
          <t>Execute &amp; evaluation task S0712</t>
        </r>
      </text>
    </comment>
    <comment ref="BE59" authorId="4" shapeId="0" xr:uid="{00000000-0006-0000-0400-000077000000}">
      <text>
        <r>
          <rPr>
            <sz val="10"/>
            <color theme="1"/>
            <rFont val="Arial"/>
            <family val="2"/>
          </rPr>
          <t>EPQ task</t>
        </r>
      </text>
    </comment>
    <comment ref="AQ60" authorId="4" shapeId="0" xr:uid="{00000000-0006-0000-0400-000078000000}">
      <text>
        <r>
          <rPr>
            <sz val="10"/>
            <color theme="1"/>
            <rFont val="Arial"/>
            <family val="2"/>
          </rPr>
          <t>Take leave</t>
        </r>
      </text>
    </comment>
    <comment ref="F64" authorId="5" shapeId="0" xr:uid="{00000000-0006-0000-0400-000079000000}">
      <text>
        <r>
          <rPr>
            <sz val="10"/>
            <color theme="1"/>
            <rFont val="Arial"/>
            <family val="2"/>
          </rPr>
          <t>Debug Failed TCs</t>
        </r>
      </text>
    </comment>
    <comment ref="L64" authorId="5" shapeId="0" xr:uid="{00000000-0006-0000-0400-00007A000000}">
      <text>
        <r>
          <rPr>
            <sz val="10"/>
            <color theme="1"/>
            <rFont val="Arial"/>
            <family val="2"/>
          </rPr>
          <t>Debug Failed TCs</t>
        </r>
      </text>
    </comment>
    <comment ref="V64" authorId="5" shapeId="0" xr:uid="{00000000-0006-0000-0400-00007B000000}">
      <text>
        <r>
          <rPr>
            <sz val="10"/>
            <color theme="1"/>
            <rFont val="Arial"/>
            <family val="2"/>
          </rPr>
          <t>Debug 2 TCs related to ECU Sleep/Wake up</t>
        </r>
      </text>
    </comment>
    <comment ref="Z64" authorId="5" shapeId="0" xr:uid="{00000000-0006-0000-0400-00007C000000}">
      <text>
        <r>
          <rPr>
            <sz val="10"/>
            <color theme="1"/>
            <rFont val="Arial"/>
            <family val="2"/>
          </rPr>
          <t xml:space="preserve">Re-run TCs to get property report
</t>
        </r>
      </text>
    </comment>
    <comment ref="AT64" authorId="5" shapeId="0" xr:uid="{00000000-0006-0000-0400-00007D000000}">
      <text>
        <r>
          <rPr>
            <sz val="10"/>
            <color theme="1"/>
            <rFont val="Arial"/>
            <family val="2"/>
          </rPr>
          <t>Debug Sleep/Wake up TCs</t>
        </r>
      </text>
    </comment>
    <comment ref="AV64" authorId="5" shapeId="0" xr:uid="{00000000-0006-0000-0400-00007E000000}">
      <text>
        <r>
          <rPr>
            <sz val="10"/>
            <color theme="1"/>
            <rFont val="Arial"/>
            <family val="2"/>
          </rPr>
          <t>Implement new 4 TCs
, Debug TCs</t>
        </r>
      </text>
    </comment>
    <comment ref="AX64" authorId="5" shapeId="0" xr:uid="{00000000-0006-0000-0400-00007F000000}">
      <text>
        <r>
          <rPr>
            <sz val="10"/>
            <color theme="1"/>
            <rFont val="Arial"/>
            <family val="2"/>
          </rPr>
          <t>Debug ECU Sleep/Wake up TC</t>
        </r>
      </text>
    </comment>
    <comment ref="AZ64" authorId="5" shapeId="0" xr:uid="{00000000-0006-0000-0400-000080000000}">
      <text>
        <r>
          <rPr>
            <sz val="10"/>
            <color theme="1"/>
            <rFont val="Arial"/>
            <family val="2"/>
          </rPr>
          <t>Passed 2 TCs Sleep/Wakeup</t>
        </r>
      </text>
    </comment>
    <comment ref="R67" authorId="5" shapeId="0" xr:uid="{00000000-0006-0000-0400-000081000000}">
      <text>
        <r>
          <rPr>
            <sz val="10"/>
            <color theme="1"/>
            <rFont val="Arial"/>
            <family val="2"/>
          </rPr>
          <t>Check specification again, it's not correctly, need to discuss with Specifier to updated it</t>
        </r>
      </text>
    </comment>
    <comment ref="T67" authorId="5" shapeId="0" xr:uid="{00000000-0006-0000-0400-000082000000}">
      <text>
        <r>
          <rPr>
            <sz val="10"/>
            <color theme="1"/>
            <rFont val="Arial"/>
            <family val="2"/>
          </rPr>
          <t xml:space="preserve">Read document regarding to Leaving Home
Review CHO knowledge (1.5h)
Issue with Door (1hour)
</t>
        </r>
      </text>
    </comment>
    <comment ref="V67" authorId="5" shapeId="0" xr:uid="{00000000-0006-0000-0400-000083000000}">
      <text>
        <r>
          <rPr>
            <sz val="10"/>
            <color theme="1"/>
            <rFont val="Arial"/>
            <family val="2"/>
          </rPr>
          <t>Analyze Wake up - Precondition</t>
        </r>
      </text>
    </comment>
    <comment ref="Z67" authorId="5" shapeId="0" xr:uid="{00000000-0006-0000-0400-000084000000}">
      <text>
        <r>
          <rPr>
            <sz val="10"/>
            <color theme="1"/>
            <rFont val="Arial"/>
            <family val="2"/>
          </rPr>
          <t>Got issue regrading Init error (2hours)
Analyze Sleep/Wake up TCs</t>
        </r>
      </text>
    </comment>
    <comment ref="AX67" authorId="5" shapeId="0" xr:uid="{00000000-0006-0000-0400-000085000000}">
      <text>
        <r>
          <rPr>
            <sz val="10"/>
            <color theme="1"/>
            <rFont val="Arial"/>
            <family val="2"/>
          </rPr>
          <t>Read requirement TFL_in_LDS_AUTO</t>
        </r>
      </text>
    </comment>
    <comment ref="X68" authorId="5" shapeId="0" xr:uid="{00000000-0006-0000-0400-000086000000}">
      <text>
        <r>
          <rPr>
            <sz val="10"/>
            <color theme="1"/>
            <rFont val="Arial"/>
            <family val="2"/>
          </rPr>
          <t>Embedded C programming language (1.5h)</t>
        </r>
      </text>
    </comment>
    <comment ref="AF68" authorId="5" shapeId="0" xr:uid="{00000000-0006-0000-0400-000087000000}">
      <text>
        <r>
          <rPr>
            <sz val="10"/>
            <color theme="1"/>
            <rFont val="Arial"/>
            <family val="2"/>
          </rPr>
          <t>Focas training: Embedded System Overview - Basic Component</t>
        </r>
      </text>
    </comment>
    <comment ref="BH68" authorId="5" shapeId="0" xr:uid="{00000000-0006-0000-0400-000088000000}">
      <text>
        <r>
          <rPr>
            <sz val="10"/>
            <color theme="1"/>
            <rFont val="Arial"/>
            <family val="2"/>
          </rPr>
          <t>AutoSar tranining</t>
        </r>
      </text>
    </comment>
    <comment ref="BJ68" authorId="5" shapeId="0" xr:uid="{00000000-0006-0000-0400-000089000000}">
      <text>
        <r>
          <rPr>
            <sz val="10"/>
            <color theme="1"/>
            <rFont val="Arial"/>
            <family val="2"/>
          </rPr>
          <t>Team meeting and HIL discussion</t>
        </r>
      </text>
    </comment>
    <comment ref="X69" authorId="5" shapeId="0" xr:uid="{00000000-0006-0000-0400-00008A000000}">
      <text>
        <r>
          <rPr>
            <sz val="10"/>
            <color theme="1"/>
            <rFont val="Arial"/>
            <family val="2"/>
          </rPr>
          <t xml:space="preserve">RBVH TECH TED TALK 2019 (1.5h)
</t>
        </r>
      </text>
    </comment>
    <comment ref="H73" authorId="6" shapeId="0" xr:uid="{00000000-0006-0000-0400-00008B000000}">
      <text>
        <r>
          <rPr>
            <sz val="10"/>
            <color theme="1"/>
            <rFont val="Arial"/>
            <family val="2"/>
          </rPr>
          <t xml:space="preserve">fix review comments from Ramya and re-execute
</t>
        </r>
      </text>
    </comment>
    <comment ref="J73" authorId="6" shapeId="0" xr:uid="{00000000-0006-0000-0400-00008C000000}">
      <text>
        <r>
          <rPr>
            <sz val="10"/>
            <color theme="1"/>
            <rFont val="Arial"/>
            <family val="2"/>
          </rPr>
          <t>modify TI CO357018</t>
        </r>
      </text>
    </comment>
    <comment ref="R73" authorId="6" shapeId="0" xr:uid="{00000000-0006-0000-0400-00008D000000}">
      <text>
        <r>
          <rPr>
            <sz val="10"/>
            <color theme="1"/>
            <rFont val="Arial"/>
            <family val="2"/>
          </rPr>
          <t xml:space="preserve">send 1 CO for Uyen to review, remaining 1 TCs need to be discussed </t>
        </r>
      </text>
    </comment>
    <comment ref="T73" authorId="6" shapeId="0" xr:uid="{00000000-0006-0000-0400-00008E000000}">
      <text>
        <r>
          <rPr>
            <sz val="10"/>
            <color theme="1"/>
            <rFont val="Arial"/>
            <family val="2"/>
          </rPr>
          <t>execute non FFB TCs</t>
        </r>
      </text>
    </comment>
    <comment ref="V73" authorId="6" shapeId="0" xr:uid="{00000000-0006-0000-0400-00008F000000}">
      <text>
        <r>
          <rPr>
            <sz val="10"/>
            <color theme="1"/>
            <rFont val="Arial"/>
            <family val="2"/>
          </rPr>
          <t xml:space="preserve">changed TS , Modify TI and execute
</t>
        </r>
      </text>
    </comment>
    <comment ref="Y73" authorId="6" shapeId="0" xr:uid="{00000000-0006-0000-0400-000090000000}">
      <text>
        <r>
          <rPr>
            <sz val="10"/>
            <color theme="1"/>
            <rFont val="Arial"/>
            <family val="2"/>
          </rPr>
          <t>Modified TI as per TS changed, re-execution all TCs</t>
        </r>
      </text>
    </comment>
    <comment ref="AA73" authorId="6" shapeId="0" xr:uid="{00000000-0006-0000-0400-000091000000}">
      <text>
        <r>
          <rPr>
            <sz val="10"/>
            <color theme="1"/>
            <rFont val="Arial"/>
            <family val="2"/>
          </rPr>
          <t>Modified TI as per TS changed, re-execution all TCs</t>
        </r>
      </text>
    </comment>
    <comment ref="AF73" authorId="6" shapeId="0" xr:uid="{00000000-0006-0000-0400-000092000000}">
      <text>
        <r>
          <rPr>
            <sz val="10"/>
            <color theme="1"/>
            <rFont val="Arial"/>
            <family val="2"/>
          </rPr>
          <t>fixed reviewed comment from Uyen and re-executed for last review
Closed CO357018</t>
        </r>
      </text>
    </comment>
    <comment ref="AI73" authorId="6" shapeId="0" xr:uid="{00000000-0006-0000-0400-000093000000}">
      <text>
        <r>
          <rPr>
            <sz val="10"/>
            <color theme="1"/>
            <rFont val="Arial"/>
            <family val="2"/>
          </rPr>
          <t xml:space="preserve">9 TCs from CO332397
</t>
        </r>
      </text>
    </comment>
    <comment ref="AJ73" authorId="6" shapeId="0" xr:uid="{00000000-0006-0000-0400-000094000000}">
      <text>
        <r>
          <rPr>
            <sz val="10"/>
            <color theme="1"/>
            <rFont val="Arial"/>
            <family val="2"/>
          </rPr>
          <t>one more tc debbuged 
fixed reviewed comments from uyen</t>
        </r>
      </text>
    </comment>
    <comment ref="AN73" authorId="6" shapeId="0" xr:uid="{00000000-0006-0000-0400-000095000000}">
      <text>
        <r>
          <rPr>
            <sz val="10"/>
            <color theme="1"/>
            <rFont val="Arial"/>
            <family val="2"/>
          </rPr>
          <t>implement 6 TCs from new CO</t>
        </r>
      </text>
    </comment>
    <comment ref="AV73" authorId="6" shapeId="0" xr:uid="{00000000-0006-0000-0400-000096000000}">
      <text>
        <r>
          <rPr>
            <sz val="10"/>
            <color theme="1"/>
            <rFont val="Arial"/>
            <family val="2"/>
          </rPr>
          <t>execute new zip file on classic hil 5 and read TS</t>
        </r>
      </text>
    </comment>
    <comment ref="BH73" authorId="6" shapeId="0" xr:uid="{00000000-0006-0000-0400-000097000000}">
      <text>
        <r>
          <rPr>
            <sz val="10"/>
            <color theme="1"/>
            <rFont val="Arial"/>
            <family val="2"/>
          </rPr>
          <t>implement more new 6 TCs from the same previous CO</t>
        </r>
      </text>
    </comment>
    <comment ref="H76" authorId="6" shapeId="0" xr:uid="{00000000-0006-0000-0400-000098000000}">
      <text>
        <r>
          <rPr>
            <sz val="10"/>
            <color theme="1"/>
            <rFont val="Arial"/>
            <family val="2"/>
          </rPr>
          <t>re-execute zip file after modifying TI</t>
        </r>
      </text>
    </comment>
    <comment ref="J76" authorId="6" shapeId="0" xr:uid="{00000000-0006-0000-0400-000099000000}">
      <text>
        <r>
          <rPr>
            <sz val="10"/>
            <color theme="1"/>
            <rFont val="Arial"/>
            <family val="2"/>
          </rPr>
          <t>execute and debbug with Priyaka for CO357018</t>
        </r>
      </text>
    </comment>
    <comment ref="R76" authorId="6" shapeId="0" xr:uid="{00000000-0006-0000-0400-00009A000000}">
      <text>
        <r>
          <rPr>
            <sz val="10"/>
            <color theme="1"/>
            <rFont val="Arial"/>
            <family val="2"/>
          </rPr>
          <t xml:space="preserve">change name of TCs as per TS 
</t>
        </r>
      </text>
    </comment>
    <comment ref="T76" authorId="6" shapeId="0" xr:uid="{00000000-0006-0000-0400-00009B000000}">
      <text>
        <r>
          <rPr>
            <sz val="10"/>
            <color theme="1"/>
            <rFont val="Arial"/>
            <family val="2"/>
          </rPr>
          <t>Debug successfully ECU and CAN sleep and wake up 
debug TCs with MWB reading</t>
        </r>
      </text>
    </comment>
    <comment ref="V76" authorId="6" shapeId="0" xr:uid="{00000000-0006-0000-0400-00009C000000}">
      <text>
        <r>
          <rPr>
            <sz val="10"/>
            <color theme="1"/>
            <rFont val="Arial"/>
            <family val="2"/>
          </rPr>
          <t>Discuss and debug with Priyanka and Arun for TCs got mistake with requirements in CO332397</t>
        </r>
      </text>
    </comment>
    <comment ref="Y76" authorId="6" shapeId="0" xr:uid="{00000000-0006-0000-0400-00009D000000}">
      <text>
        <r>
          <rPr>
            <sz val="10"/>
            <color theme="1"/>
            <rFont val="Arial"/>
            <family val="2"/>
          </rPr>
          <t>feedback debugging for safe via FFB remote key</t>
        </r>
      </text>
    </comment>
    <comment ref="AA76" authorId="6" shapeId="0" xr:uid="{00000000-0006-0000-0400-00009E000000}">
      <text>
        <r>
          <rPr>
            <sz val="10"/>
            <color theme="1"/>
            <rFont val="Arial"/>
            <family val="2"/>
          </rPr>
          <t>feedback debugging for safe via FFB remote key</t>
        </r>
      </text>
    </comment>
    <comment ref="AH76" authorId="6" shapeId="0" xr:uid="{00000000-0006-0000-0400-00009F000000}">
      <text>
        <r>
          <rPr>
            <sz val="10"/>
            <color theme="1"/>
            <rFont val="Arial"/>
            <family val="2"/>
          </rPr>
          <t>store seperately TCs for particular folder
Analyst TCs which moved to manual/NA for  month-end report</t>
        </r>
      </text>
    </comment>
    <comment ref="AJ76" authorId="6" shapeId="0" xr:uid="{00000000-0006-0000-0400-0000A0000000}">
      <text>
        <r>
          <rPr>
            <sz val="10"/>
            <color theme="1"/>
            <rFont val="Arial"/>
            <family val="2"/>
          </rPr>
          <t xml:space="preserve">re-executed modified TCs after fixing reviewed comments
</t>
        </r>
      </text>
    </comment>
    <comment ref="AL76" authorId="6" shapeId="0" xr:uid="{00000000-0006-0000-0400-0000A1000000}">
      <text>
        <r>
          <rPr>
            <sz val="10"/>
            <color theme="1"/>
            <rFont val="Arial"/>
            <family val="2"/>
          </rPr>
          <t xml:space="preserve">Maport issue with Classic HIL 5
=&gt; old library (3)
ECU sleep-wake up need to increase pause up to 60 to reach sleep
</t>
        </r>
      </text>
    </comment>
    <comment ref="AV76" authorId="6" shapeId="0" xr:uid="{00000000-0006-0000-0400-0000A2000000}">
      <text>
        <r>
          <rPr>
            <sz val="10"/>
            <color theme="1"/>
            <rFont val="Arial"/>
            <family val="2"/>
          </rPr>
          <t>Using TSG tool and Help Uyen to fix wrong TCs</t>
        </r>
      </text>
    </comment>
    <comment ref="AX76" authorId="6" shapeId="0" xr:uid="{00000000-0006-0000-0400-0000A3000000}">
      <text>
        <r>
          <rPr>
            <sz val="10"/>
            <color theme="1"/>
            <rFont val="Arial"/>
            <family val="2"/>
          </rPr>
          <t>implement 46 TCs via TSG tool
modified TS as per rules of TSG</t>
        </r>
      </text>
    </comment>
    <comment ref="BB76" authorId="6" shapeId="0" xr:uid="{00000000-0006-0000-0400-0000A4000000}">
      <text>
        <r>
          <rPr>
            <sz val="10"/>
            <color theme="1"/>
            <rFont val="Arial"/>
            <family val="2"/>
          </rPr>
          <t xml:space="preserve">get proper report for CO332397 and after re-execution and discuss issue related to timing parameter </t>
        </r>
      </text>
    </comment>
    <comment ref="BJ76" authorId="6" shapeId="0" xr:uid="{00000000-0006-0000-0400-0000A5000000}">
      <text>
        <r>
          <rPr>
            <sz val="10"/>
            <color theme="1"/>
            <rFont val="Arial"/>
            <family val="2"/>
          </rPr>
          <t>Debug Relock TC - Working fine
read TS</t>
        </r>
      </text>
    </comment>
    <comment ref="BL76" authorId="6" shapeId="0" xr:uid="{00000000-0006-0000-0400-0000A6000000}">
      <text>
        <r>
          <rPr>
            <sz val="10"/>
            <color theme="1"/>
            <rFont val="Arial"/>
            <family val="2"/>
          </rPr>
          <t>Debug Relock and execute TCs from new CO
read requirement for some failed TCs</t>
        </r>
      </text>
    </comment>
    <comment ref="BN76" authorId="6" shapeId="0" xr:uid="{00000000-0006-0000-0400-0000A7000000}">
      <text>
        <r>
          <rPr>
            <sz val="10"/>
            <color theme="1"/>
            <rFont val="Arial"/>
            <family val="2"/>
          </rPr>
          <t>Debug Relock and execute TCs from new CO
read requirement for some failed TCs</t>
        </r>
      </text>
    </comment>
    <comment ref="BH77" authorId="6" shapeId="0" xr:uid="{00000000-0006-0000-0400-0000A8000000}">
      <text>
        <r>
          <rPr>
            <sz val="10"/>
            <color theme="1"/>
            <rFont val="Arial"/>
            <family val="2"/>
          </rPr>
          <t>autimative steering day training</t>
        </r>
      </text>
    </comment>
    <comment ref="BJ77" authorId="6" shapeId="0" xr:uid="{00000000-0006-0000-0400-0000A9000000}">
      <text>
        <r>
          <rPr>
            <sz val="10"/>
            <color theme="1"/>
            <rFont val="Arial"/>
            <family val="2"/>
          </rPr>
          <t>Automation Concept meeting
ISTQB training
HIL introduction meeting</t>
        </r>
      </text>
    </comment>
    <comment ref="BL77" authorId="6" shapeId="0" xr:uid="{00000000-0006-0000-0400-0000AA000000}">
      <text>
        <r>
          <rPr>
            <sz val="10"/>
            <color theme="1"/>
            <rFont val="Arial"/>
            <family val="2"/>
          </rPr>
          <t>automation Concept meeting 
focas training</t>
        </r>
      </text>
    </comment>
    <comment ref="BN77" authorId="6" shapeId="0" xr:uid="{00000000-0006-0000-0400-0000AB000000}">
      <text>
        <r>
          <rPr>
            <sz val="10"/>
            <color theme="1"/>
            <rFont val="Arial"/>
            <family val="2"/>
          </rPr>
          <t>automation Concept meeting 
focas training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Pham Thi Thu Huong (RBVH/ENG32)</author>
    <author>Hoang Le Phuong Uyen (RBVH/ENG32)</author>
    <author>Huynh Minh Hoang (RBVH/ENG32)</author>
    <author>Nguyen Thi Nhu Quynh (RBVH/ENG32)</author>
    <author>Dang Van Pho (RBVH/ENG32)</author>
    <author>Tran Thien Thong (RBVH/ENG32)</author>
    <author>Dang Thanh Ngoc (RBVH/ENG32)</author>
  </authors>
  <commentList>
    <comment ref="T19" authorId="0" shapeId="0" xr:uid="{00000000-0006-0000-0500-000001000000}">
      <text>
        <r>
          <rPr>
            <sz val="10"/>
            <color theme="1"/>
            <rFont val="Arial"/>
            <family val="2"/>
          </rPr>
          <t>Update 2 TCs</t>
        </r>
      </text>
    </comment>
    <comment ref="Z19" authorId="0" shapeId="0" xr:uid="{00000000-0006-0000-0500-000002000000}">
      <text>
        <r>
          <rPr>
            <sz val="10"/>
            <color theme="1"/>
            <rFont val="Arial"/>
            <family val="2"/>
          </rPr>
          <t>Update TI as review comments</t>
        </r>
      </text>
    </comment>
    <comment ref="AL19" authorId="0" shapeId="0" xr:uid="{00000000-0006-0000-0500-000003000000}">
      <text>
        <r>
          <rPr>
            <sz val="10"/>
            <color theme="1"/>
            <rFont val="Arial"/>
            <family val="2"/>
          </rPr>
          <t>Update as review comment</t>
        </r>
      </text>
    </comment>
    <comment ref="AN19" authorId="0" shapeId="0" xr:uid="{00000000-0006-0000-0500-000004000000}">
      <text>
        <r>
          <rPr>
            <sz val="10"/>
            <color theme="1"/>
            <rFont val="Arial"/>
            <family val="2"/>
          </rPr>
          <t>Update as review comment</t>
        </r>
      </text>
    </comment>
    <comment ref="M20" authorId="0" shapeId="0" xr:uid="{00000000-0006-0000-0500-000005000000}">
      <text>
        <r>
          <rPr>
            <sz val="10"/>
            <color theme="1"/>
            <rFont val="Arial"/>
            <family val="2"/>
          </rPr>
          <t>Review Thong, Quynh's TI</t>
        </r>
      </text>
    </comment>
    <comment ref="T20" authorId="0" shapeId="0" xr:uid="{00000000-0006-0000-0500-000006000000}">
      <text>
        <r>
          <rPr>
            <sz val="10"/>
            <color theme="1"/>
            <rFont val="Arial"/>
            <family val="2"/>
          </rPr>
          <t>Re-review Quynh's TI</t>
        </r>
      </text>
    </comment>
    <comment ref="V20" authorId="0" shapeId="0" xr:uid="{00000000-0006-0000-0500-000007000000}">
      <text>
        <r>
          <rPr>
            <sz val="10"/>
            <color theme="1"/>
            <rFont val="Arial"/>
            <family val="2"/>
          </rPr>
          <t>Review 5TCs from Ramya</t>
        </r>
      </text>
    </comment>
    <comment ref="F22" authorId="0" shapeId="0" xr:uid="{00000000-0006-0000-0500-000008000000}">
      <text>
        <r>
          <rPr>
            <b/>
            <sz val="9"/>
            <color indexed="81"/>
            <rFont val="Tahoma"/>
            <family val="2"/>
          </rPr>
          <t>Pham Thi Thu Huong (RBVH/ENG32):</t>
        </r>
        <r>
          <rPr>
            <sz val="9"/>
            <color indexed="81"/>
            <rFont val="Tahoma"/>
            <family val="2"/>
          </rPr>
          <t xml:space="preserve">
Analyze report of test cases in classic HiL3 and Scalexio HiL3.
</t>
        </r>
      </text>
    </comment>
    <comment ref="H22" authorId="0" shapeId="0" xr:uid="{00000000-0006-0000-0500-000009000000}">
      <text>
        <r>
          <rPr>
            <sz val="10"/>
            <color theme="1"/>
            <rFont val="Arial"/>
            <family val="2"/>
          </rPr>
          <t>Check test spec then discuss with specifier (22 TCs)</t>
        </r>
      </text>
    </comment>
    <comment ref="J22" authorId="0" shapeId="0" xr:uid="{00000000-0006-0000-0500-00000A000000}">
      <text>
        <r>
          <rPr>
            <sz val="10"/>
            <color theme="1"/>
            <rFont val="Arial"/>
            <family val="2"/>
          </rPr>
          <t>- Discuss with Thong, Quynh regarding Test spec updated.
- Support Thong, Quynh debug their tcs on HiL
- Update TI as review comment</t>
        </r>
      </text>
    </comment>
    <comment ref="T22" authorId="0" shapeId="0" xr:uid="{00000000-0006-0000-0500-00000B000000}">
      <text>
        <r>
          <rPr>
            <sz val="10"/>
            <color theme="1"/>
            <rFont val="Arial"/>
            <family val="2"/>
          </rPr>
          <t>- Send MOM
- Analyze 0144 TLIw</t>
        </r>
      </text>
    </comment>
    <comment ref="V22" authorId="0" shapeId="0" xr:uid="{00000000-0006-0000-0500-00000C000000}">
      <text>
        <r>
          <rPr>
            <sz val="10"/>
            <color theme="1"/>
            <rFont val="Arial"/>
            <family val="2"/>
          </rPr>
          <t>Analyze Req of TLIw</t>
        </r>
      </text>
    </comment>
    <comment ref="X22" authorId="0" shapeId="0" xr:uid="{00000000-0006-0000-0500-00000D000000}">
      <text>
        <r>
          <rPr>
            <sz val="10"/>
            <color theme="1"/>
            <rFont val="Arial"/>
            <family val="2"/>
          </rPr>
          <t>Analyze Req of TLIw</t>
        </r>
      </text>
    </comment>
    <comment ref="Z22" authorId="0" shapeId="0" xr:uid="{00000000-0006-0000-0500-00000E000000}">
      <text>
        <r>
          <rPr>
            <sz val="10"/>
            <color theme="1"/>
            <rFont val="Arial"/>
            <family val="2"/>
          </rPr>
          <t xml:space="preserve">- Check TLIw req
- Support Quynh
</t>
        </r>
      </text>
    </comment>
    <comment ref="AB22" authorId="0" shapeId="0" xr:uid="{00000000-0006-0000-0500-00000F000000}">
      <text>
        <r>
          <rPr>
            <sz val="10"/>
            <color theme="1"/>
            <rFont val="Arial"/>
            <family val="2"/>
          </rPr>
          <t>- Check Routine Control on HiL1 Scalexio got negative response without reason.
- Analyze requirement of TLIw.</t>
        </r>
      </text>
    </comment>
    <comment ref="AH22" authorId="0" shapeId="0" xr:uid="{00000000-0006-0000-0500-000010000000}">
      <text>
        <r>
          <rPr>
            <sz val="10"/>
            <color theme="1"/>
            <rFont val="Arial"/>
            <family val="2"/>
          </rPr>
          <t xml:space="preserve">Analyze req of 0144 TLIw
</t>
        </r>
      </text>
    </comment>
    <comment ref="AJ22" authorId="0" shapeId="0" xr:uid="{00000000-0006-0000-0500-000011000000}">
      <text>
        <r>
          <rPr>
            <sz val="10"/>
            <color theme="1"/>
            <rFont val="Arial"/>
            <family val="2"/>
          </rPr>
          <t xml:space="preserve">Analyze req of 0144 TLIw
</t>
        </r>
      </text>
    </comment>
    <comment ref="AL22" authorId="0" shapeId="0" xr:uid="{00000000-0006-0000-0500-000012000000}">
      <text>
        <r>
          <rPr>
            <sz val="10"/>
            <color theme="1"/>
            <rFont val="Arial"/>
            <family val="2"/>
          </rPr>
          <t>- Execute TCs after udpate.
- Analyze result then discus with specifier.</t>
        </r>
      </text>
    </comment>
    <comment ref="AN22" authorId="0" shapeId="0" xr:uid="{00000000-0006-0000-0500-000013000000}">
      <text>
        <r>
          <rPr>
            <sz val="10"/>
            <color theme="1"/>
            <rFont val="Arial"/>
            <family val="2"/>
          </rPr>
          <t>- Execute TCs after udpate.
- Analyze result then discus with specifier.</t>
        </r>
      </text>
    </comment>
    <comment ref="AP22" authorId="0" shapeId="0" xr:uid="{00000000-0006-0000-0500-000014000000}">
      <text>
        <r>
          <rPr>
            <sz val="10"/>
            <color theme="1"/>
            <rFont val="Arial"/>
            <family val="2"/>
          </rPr>
          <t>Analyze req, defect</t>
        </r>
      </text>
    </comment>
    <comment ref="AV22" authorId="0" shapeId="0" xr:uid="{00000000-0006-0000-0500-000015000000}">
      <text>
        <r>
          <rPr>
            <sz val="10"/>
            <color theme="1"/>
            <rFont val="Arial"/>
            <family val="2"/>
          </rPr>
          <t>Raise defect, implement to check another cases of requirement.</t>
        </r>
      </text>
    </comment>
    <comment ref="AX22" authorId="0" shapeId="0" xr:uid="{00000000-0006-0000-0500-000016000000}">
      <text>
        <r>
          <rPr>
            <sz val="10"/>
            <color theme="1"/>
            <rFont val="Arial"/>
            <family val="2"/>
          </rPr>
          <t>Analyze requirement.
Raise defect</t>
        </r>
      </text>
    </comment>
    <comment ref="AZ22" authorId="0" shapeId="0" xr:uid="{00000000-0006-0000-0500-000017000000}">
      <text>
        <r>
          <rPr>
            <sz val="10"/>
            <color theme="1"/>
            <rFont val="Arial"/>
            <family val="2"/>
          </rPr>
          <t xml:space="preserve">- Clarify Quynh, Thong's OPL.
- Re-Execute to get report
</t>
        </r>
      </text>
    </comment>
    <comment ref="BB22" authorId="0" shapeId="0" xr:uid="{00000000-0006-0000-0500-000018000000}">
      <text>
        <r>
          <rPr>
            <sz val="10"/>
            <color theme="1"/>
            <rFont val="Arial"/>
            <family val="2"/>
          </rPr>
          <t>- Clarify some point of old process TCs.
- Execute to get proper report.</t>
        </r>
      </text>
    </comment>
    <comment ref="F23" authorId="0" shapeId="0" xr:uid="{00000000-0006-0000-0500-000019000000}">
      <text>
        <r>
          <rPr>
            <b/>
            <sz val="9"/>
            <color indexed="81"/>
            <rFont val="Tahoma"/>
            <family val="2"/>
          </rPr>
          <t>Pham Thi Thu Huong (RBVH/ENG32):</t>
        </r>
        <r>
          <rPr>
            <sz val="9"/>
            <color indexed="81"/>
            <rFont val="Tahoma"/>
            <family val="2"/>
          </rPr>
          <t xml:space="preserve">
Create productivity file</t>
        </r>
      </text>
    </comment>
    <comment ref="J23" authorId="0" shapeId="0" xr:uid="{00000000-0006-0000-0500-00001A000000}">
      <text>
        <r>
          <rPr>
            <sz val="10"/>
            <color theme="1"/>
            <rFont val="Arial"/>
            <family val="2"/>
          </rPr>
          <t>Check PSR in system</t>
        </r>
      </text>
    </comment>
    <comment ref="M23" authorId="0" shapeId="0" xr:uid="{00000000-0006-0000-0500-00001B000000}">
      <text>
        <r>
          <rPr>
            <sz val="10"/>
            <color theme="1"/>
            <rFont val="Arial"/>
            <family val="2"/>
          </rPr>
          <t>Prepare slide for meeting regarding productivy of Quynh, Thong.
Update file Productivity of RBVH MQB team.</t>
        </r>
      </text>
    </comment>
    <comment ref="T23" authorId="0" shapeId="0" xr:uid="{00000000-0006-0000-0500-00001C000000}">
      <text>
        <r>
          <rPr>
            <sz val="10"/>
            <color theme="1"/>
            <rFont val="Arial"/>
            <family val="2"/>
          </rPr>
          <t>Check &amp; Approve timesheet</t>
        </r>
      </text>
    </comment>
    <comment ref="X23" authorId="0" shapeId="0" xr:uid="{00000000-0006-0000-0500-00001D000000}">
      <text>
        <r>
          <rPr>
            <sz val="10"/>
            <color theme="1"/>
            <rFont val="Arial"/>
            <family val="2"/>
          </rPr>
          <t>Check Review comment of Jul and Aug of RBVH MQB team.</t>
        </r>
      </text>
    </comment>
    <comment ref="AB23" authorId="0" shapeId="0" xr:uid="{00000000-0006-0000-0500-00001E000000}">
      <text>
        <r>
          <rPr>
            <sz val="10"/>
            <color theme="1"/>
            <rFont val="Arial"/>
            <family val="2"/>
          </rPr>
          <t>Add task for team</t>
        </r>
      </text>
    </comment>
    <comment ref="X28" authorId="1" shapeId="0" xr:uid="{00000000-0006-0000-0500-00001F000000}">
      <text>
        <r>
          <rPr>
            <sz val="10"/>
            <color theme="1"/>
            <rFont val="Arial"/>
            <family val="2"/>
          </rPr>
          <t xml:space="preserve">Updated TI for 2.7.1 Test cases and give for night run
Test spec change --&gt; Ti updated. --&gt; after having report --&gt; move 2 TCs Implemented
</t>
        </r>
      </text>
    </comment>
    <comment ref="AJ28" authorId="1" shapeId="0" xr:uid="{00000000-0006-0000-0500-000020000000}">
      <text>
        <r>
          <rPr>
            <sz val="10"/>
            <color theme="1"/>
            <rFont val="Arial"/>
            <family val="2"/>
          </rPr>
          <t>TI are updated as per updated Spec</t>
        </r>
      </text>
    </comment>
    <comment ref="AL28" authorId="1" shapeId="0" xr:uid="{00000000-0006-0000-0500-000021000000}">
      <text>
        <r>
          <rPr>
            <sz val="10"/>
            <color theme="1"/>
            <rFont val="Arial"/>
            <family val="2"/>
          </rPr>
          <t>Fixed review comments from Ramya</t>
        </r>
      </text>
    </comment>
    <comment ref="AN28" authorId="1" shapeId="0" xr:uid="{00000000-0006-0000-0500-000022000000}">
      <text>
        <r>
          <rPr>
            <sz val="10"/>
            <color theme="1"/>
            <rFont val="Arial"/>
            <family val="2"/>
          </rPr>
          <t>Fixed review comments from ramya and Shilpa. Give for night run and get new reports</t>
        </r>
      </text>
    </comment>
    <comment ref="AP28" authorId="1" shapeId="0" xr:uid="{00000000-0006-0000-0500-000023000000}">
      <text>
        <r>
          <rPr>
            <sz val="10"/>
            <color theme="1"/>
            <rFont val="Arial"/>
            <family val="2"/>
          </rPr>
          <t>Debug test cases 2.7.3</t>
        </r>
      </text>
    </comment>
    <comment ref="AX28" authorId="1" shapeId="0" xr:uid="{00000000-0006-0000-0500-000024000000}">
      <text>
        <r>
          <rPr>
            <sz val="10"/>
            <color theme="1"/>
            <rFont val="Arial"/>
            <family val="2"/>
          </rPr>
          <t>3 TCs in 1.1.9</t>
        </r>
      </text>
    </comment>
    <comment ref="BB28" authorId="1" shapeId="0" xr:uid="{00000000-0006-0000-0500-000025000000}">
      <text>
        <r>
          <rPr>
            <sz val="10"/>
            <color theme="1"/>
            <rFont val="Arial"/>
            <family val="2"/>
          </rPr>
          <t>Updated TI: 3TCs from 2.7.3 because TS have been changed</t>
        </r>
      </text>
    </comment>
    <comment ref="BD28" authorId="1" shapeId="0" xr:uid="{00000000-0006-0000-0500-000026000000}">
      <text>
        <r>
          <rPr>
            <sz val="10"/>
            <color theme="1"/>
            <rFont val="Arial"/>
            <family val="2"/>
          </rPr>
          <t>Debug and updated TI for 2.7.1</t>
        </r>
      </text>
    </comment>
    <comment ref="BF28" authorId="1" shapeId="0" xr:uid="{00000000-0006-0000-0500-000027000000}">
      <text>
        <r>
          <rPr>
            <sz val="10"/>
            <color theme="1"/>
            <rFont val="Arial"/>
            <family val="2"/>
          </rPr>
          <t>2 TCs from chapter 2.7.1 --&gt; Implemented after discussing with Priyanka</t>
        </r>
      </text>
    </comment>
    <comment ref="J30" authorId="1" shapeId="0" xr:uid="{00000000-0006-0000-0500-000028000000}">
      <text>
        <r>
          <rPr>
            <sz val="10"/>
            <color theme="1"/>
            <rFont val="Arial"/>
            <family val="2"/>
          </rPr>
          <t>Support Aditya to run 2 test cases from Crash</t>
        </r>
      </text>
    </comment>
    <comment ref="L30" authorId="1" shapeId="0" xr:uid="{00000000-0006-0000-0500-000029000000}">
      <text>
        <r>
          <rPr>
            <sz val="10"/>
            <color theme="1"/>
            <rFont val="Arial"/>
            <family val="2"/>
          </rPr>
          <t>Manual testing with Aarti SW Y119</t>
        </r>
      </text>
    </comment>
    <comment ref="T30" authorId="1" shapeId="0" xr:uid="{00000000-0006-0000-0500-00002A000000}">
      <text>
        <r>
          <rPr>
            <sz val="10"/>
            <color theme="1"/>
            <rFont val="Arial"/>
            <family val="2"/>
          </rPr>
          <t>Manual testing with Aarti SW Y119</t>
        </r>
      </text>
    </comment>
    <comment ref="X30" authorId="1" shapeId="0" xr:uid="{00000000-0006-0000-0500-00002B000000}">
      <text>
        <r>
          <rPr>
            <sz val="10"/>
            <color theme="1"/>
            <rFont val="Arial"/>
            <family val="2"/>
          </rPr>
          <t>Execute manual test cases with Aarti. ECU didn't sleep because of A varriant</t>
        </r>
      </text>
    </comment>
    <comment ref="AB30" authorId="1" shapeId="0" xr:uid="{00000000-0006-0000-0500-00002C000000}">
      <text>
        <r>
          <rPr>
            <sz val="10"/>
            <color theme="1"/>
            <rFont val="Arial"/>
            <family val="2"/>
          </rPr>
          <t>Execute 13 TCs related to ZAT</t>
        </r>
      </text>
    </comment>
    <comment ref="AH30" authorId="1" shapeId="0" xr:uid="{00000000-0006-0000-0500-00002D000000}">
      <text>
        <r>
          <rPr>
            <sz val="10"/>
            <color theme="1"/>
            <rFont val="Arial"/>
            <family val="2"/>
          </rPr>
          <t>Manual execution Y119</t>
        </r>
      </text>
    </comment>
    <comment ref="AJ30" authorId="1" shapeId="0" xr:uid="{00000000-0006-0000-0500-00002E000000}">
      <text>
        <r>
          <rPr>
            <sz val="10"/>
            <color theme="1"/>
            <rFont val="Arial"/>
            <family val="2"/>
          </rPr>
          <t>3 failed test cases</t>
        </r>
      </text>
    </comment>
    <comment ref="AL30" authorId="1" shapeId="0" xr:uid="{00000000-0006-0000-0500-00002F000000}">
      <text>
        <r>
          <rPr>
            <sz val="10"/>
            <color theme="1"/>
            <rFont val="Arial"/>
            <family val="2"/>
          </rPr>
          <t xml:space="preserve">Internal ticket issue 234660
</t>
        </r>
      </text>
    </comment>
    <comment ref="F31" authorId="1" shapeId="0" xr:uid="{00000000-0006-0000-0500-000030000000}">
      <text>
        <r>
          <rPr>
            <sz val="10"/>
            <color theme="1"/>
            <rFont val="Arial"/>
            <family val="2"/>
          </rPr>
          <t>Lock/ Safe lock/ Heck didn't happend after running Init Block
Test builder exception error when running Init Block</t>
        </r>
      </text>
    </comment>
    <comment ref="H31" authorId="1" shapeId="0" xr:uid="{00000000-0006-0000-0500-000031000000}">
      <text>
        <r>
          <rPr>
            <sz val="10"/>
            <color theme="1"/>
            <rFont val="Arial"/>
            <family val="2"/>
          </rPr>
          <t>Lock/ Safe lock/ Heck didn't happend after running Init Block
Test builder exception error when running Init Block</t>
        </r>
      </text>
    </comment>
    <comment ref="J31" authorId="1" shapeId="0" xr:uid="{00000000-0006-0000-0500-000032000000}">
      <text>
        <r>
          <rPr>
            <sz val="10"/>
            <color theme="1"/>
            <rFont val="Arial"/>
            <family val="2"/>
          </rPr>
          <t>Lock/ Safe lock/ Heck didn't happend after running Init Block
Test builder exception error when running Init Block</t>
        </r>
      </text>
    </comment>
    <comment ref="T31" authorId="1" shapeId="0" xr:uid="{00000000-0006-0000-0500-000033000000}">
      <text>
        <r>
          <rPr>
            <sz val="10"/>
            <color theme="1"/>
            <rFont val="Arial"/>
            <family val="2"/>
          </rPr>
          <t xml:space="preserve">Remove all reports inside the Zip files which are placed in Delivered folder
Moto rotation is not working in Hil 5 classic
</t>
        </r>
      </text>
    </comment>
    <comment ref="V31" authorId="1" shapeId="0" xr:uid="{00000000-0006-0000-0500-000034000000}">
      <text>
        <r>
          <rPr>
            <sz val="10"/>
            <color theme="1"/>
            <rFont val="Arial"/>
            <family val="2"/>
          </rPr>
          <t>Test Spec from 2.6.6 and 2.6.7 had an issue with behavior of LED_Heck. It should be updated by Priyanka. TI also updated</t>
        </r>
      </text>
    </comment>
    <comment ref="Z31" authorId="1" shapeId="0" xr:uid="{00000000-0006-0000-0500-000035000000}">
      <text>
        <r>
          <rPr>
            <sz val="10"/>
            <color theme="1"/>
            <rFont val="Arial"/>
            <family val="2"/>
          </rPr>
          <t xml:space="preserve">- Test spec issue: chapter 2.7.1 --&gt; TI have to update
- Study Loadbox set up, ZAT with Priyanka
</t>
        </r>
      </text>
    </comment>
    <comment ref="AL31" authorId="1" shapeId="0" xr:uid="{00000000-0006-0000-0500-000036000000}">
      <text>
        <r>
          <rPr>
            <sz val="10"/>
            <color theme="1"/>
            <rFont val="Arial"/>
            <family val="2"/>
          </rPr>
          <t xml:space="preserve">Test spec should be changed. As discuss with Priyanka 2 TCs
</t>
        </r>
      </text>
    </comment>
    <comment ref="AN31" authorId="1" shapeId="0" xr:uid="{00000000-0006-0000-0500-000037000000}">
      <text>
        <r>
          <rPr>
            <sz val="10"/>
            <color theme="1"/>
            <rFont val="Arial"/>
            <family val="2"/>
          </rPr>
          <t xml:space="preserve">Raise OPL for TSG team tool:
- links of lib have been broken
- Some CDL libs are not match with current Rules
</t>
        </r>
      </text>
    </comment>
    <comment ref="AP31" authorId="1" shapeId="0" xr:uid="{00000000-0006-0000-0500-000038000000}">
      <text>
        <r>
          <rPr>
            <sz val="10"/>
            <color theme="1"/>
            <rFont val="Arial"/>
            <family val="2"/>
          </rPr>
          <t>Clean up task have been assigned by Arun</t>
        </r>
      </text>
    </comment>
    <comment ref="AV31" authorId="1" shapeId="0" xr:uid="{00000000-0006-0000-0500-000039000000}">
      <text>
        <r>
          <rPr>
            <sz val="10"/>
            <color theme="1"/>
            <rFont val="Arial"/>
            <family val="2"/>
          </rPr>
          <t xml:space="preserve">Verify 3 test cases in 2.7.3
Clean up task have been assigned by Arun
</t>
        </r>
      </text>
    </comment>
    <comment ref="AX31" authorId="1" shapeId="0" xr:uid="{00000000-0006-0000-0500-00003A000000}">
      <text>
        <r>
          <rPr>
            <sz val="10"/>
            <color theme="1"/>
            <rFont val="Arial"/>
            <family val="2"/>
          </rPr>
          <t>Verify req CDLw_4891, 4892 and 4893</t>
        </r>
      </text>
    </comment>
    <comment ref="AZ31" authorId="1" shapeId="0" xr:uid="{00000000-0006-0000-0500-00003B000000}">
      <text>
        <r>
          <rPr>
            <sz val="10"/>
            <color theme="1"/>
            <rFont val="Arial"/>
            <family val="2"/>
          </rPr>
          <t>Verify req CDLw_4891, 4892 and 4893</t>
        </r>
      </text>
    </comment>
    <comment ref="BB31" authorId="1" shapeId="0" xr:uid="{00000000-0006-0000-0500-00003C000000}">
      <text>
        <r>
          <rPr>
            <sz val="10"/>
            <color theme="1"/>
            <rFont val="Arial"/>
            <family val="2"/>
          </rPr>
          <t xml:space="preserve">- check motor rotation in Classic HIL 5
- verify logic inside sti_Heckdeckelkontakt
</t>
        </r>
      </text>
    </comment>
    <comment ref="BD31" authorId="1" shapeId="0" xr:uid="{00000000-0006-0000-0500-00003D000000}">
      <text>
        <r>
          <rPr>
            <sz val="10"/>
            <color theme="1"/>
            <rFont val="Arial"/>
            <family val="2"/>
          </rPr>
          <t>Analyse Test spec from 2.7.1
Check TSG tool issue</t>
        </r>
      </text>
    </comment>
    <comment ref="BF31" authorId="1" shapeId="0" xr:uid="{00000000-0006-0000-0500-00003E000000}">
      <text>
        <r>
          <rPr>
            <sz val="10"/>
            <color theme="1"/>
            <rFont val="Arial"/>
            <family val="2"/>
          </rPr>
          <t>Test spec from 2.7.1 changed after discuss with Priyanka</t>
        </r>
      </text>
    </comment>
    <comment ref="N33" authorId="1" shapeId="0" xr:uid="{00000000-0006-0000-0500-00003F000000}">
      <text>
        <r>
          <rPr>
            <sz val="10"/>
            <color theme="1"/>
            <rFont val="Arial"/>
            <family val="2"/>
          </rPr>
          <t xml:space="preserve">EVV department outing
</t>
        </r>
      </text>
    </comment>
    <comment ref="X35" authorId="2" shapeId="0" xr:uid="{00000000-0006-0000-0500-000040000000}">
      <text>
        <r>
          <rPr>
            <sz val="10"/>
            <color theme="1"/>
            <rFont val="Arial"/>
            <family val="2"/>
          </rPr>
          <t>Update TS after review</t>
        </r>
      </text>
    </comment>
    <comment ref="Z37" authorId="2" shapeId="0" xr:uid="{00000000-0006-0000-0500-000041000000}">
      <text>
        <r>
          <rPr>
            <sz val="10"/>
            <color theme="1"/>
            <rFont val="Arial"/>
            <family val="2"/>
          </rPr>
          <t xml:space="preserve">Implement CAPL for Mopf (terminal coordinator)
</t>
        </r>
      </text>
    </comment>
    <comment ref="AB37" authorId="2" shapeId="0" xr:uid="{00000000-0006-0000-0500-000042000000}">
      <text>
        <r>
          <rPr>
            <sz val="10"/>
            <color theme="1"/>
            <rFont val="Arial"/>
            <family val="2"/>
          </rPr>
          <t xml:space="preserve">Implement CAPL for Mopf (terminal coordinator)
</t>
        </r>
      </text>
    </comment>
    <comment ref="AN37" authorId="2" shapeId="0" xr:uid="{00000000-0006-0000-0500-000043000000}">
      <text>
        <r>
          <rPr>
            <sz val="10"/>
            <color theme="1"/>
            <rFont val="Arial"/>
            <family val="2"/>
          </rPr>
          <t xml:space="preserve">Update TIs for OBw due to TS was changed
Status was changed back to review
</t>
        </r>
      </text>
    </comment>
    <comment ref="AP37" authorId="2" shapeId="0" xr:uid="{00000000-0006-0000-0500-000044000000}">
      <text>
        <r>
          <rPr>
            <sz val="10"/>
            <color theme="1"/>
            <rFont val="Arial"/>
            <family val="2"/>
          </rPr>
          <t xml:space="preserve">Update 8 TIs of OIOw, due to TS was changed
Status was changed back to Review
</t>
        </r>
      </text>
    </comment>
    <comment ref="H39" authorId="2" shapeId="0" xr:uid="{00000000-0006-0000-0500-000045000000}">
      <text>
        <r>
          <rPr>
            <sz val="10"/>
            <color theme="1"/>
            <rFont val="Arial"/>
            <family val="2"/>
          </rPr>
          <t>execute Regression and Full test for Y119(TSw)</t>
        </r>
      </text>
    </comment>
    <comment ref="J39" authorId="2" shapeId="0" xr:uid="{00000000-0006-0000-0500-000046000000}">
      <text>
        <r>
          <rPr>
            <sz val="10"/>
            <color theme="1"/>
            <rFont val="Arial"/>
            <family val="2"/>
          </rPr>
          <t xml:space="preserve">execute Regression and Full test for Y119(OIOw)
</t>
        </r>
      </text>
    </comment>
    <comment ref="L39" authorId="2" shapeId="0" xr:uid="{00000000-0006-0000-0500-000047000000}">
      <text>
        <r>
          <rPr>
            <sz val="10"/>
            <color theme="1"/>
            <rFont val="Arial"/>
            <family val="2"/>
          </rPr>
          <t xml:space="preserve">execute Regression and Full test for Y119(OHw)
</t>
        </r>
      </text>
    </comment>
    <comment ref="N39" authorId="2" shapeId="0" xr:uid="{00000000-0006-0000-0500-000048000000}">
      <text>
        <r>
          <rPr>
            <sz val="10"/>
            <color theme="1"/>
            <rFont val="Arial"/>
            <family val="2"/>
          </rPr>
          <t xml:space="preserve">execute Regression and Full test for Y119(OBw)
</t>
        </r>
      </text>
    </comment>
    <comment ref="T39" authorId="2" shapeId="0" xr:uid="{00000000-0006-0000-0500-000049000000}">
      <text>
        <r>
          <rPr>
            <sz val="10"/>
            <color theme="1"/>
            <rFont val="Arial"/>
            <family val="2"/>
          </rPr>
          <t>Execute FUSI test for  Y150 (MOpf)</t>
        </r>
      </text>
    </comment>
    <comment ref="V39" authorId="2" shapeId="0" xr:uid="{00000000-0006-0000-0500-00004A000000}">
      <text>
        <r>
          <rPr>
            <sz val="10"/>
            <color theme="1"/>
            <rFont val="Arial"/>
            <family val="2"/>
          </rPr>
          <t>Execute CAPL for Y150 (Mopf)</t>
        </r>
      </text>
    </comment>
    <comment ref="X40" authorId="2" shapeId="0" xr:uid="{00000000-0006-0000-0500-00004B000000}">
      <text>
        <r>
          <rPr>
            <sz val="10"/>
            <color theme="1"/>
            <rFont val="Arial"/>
            <family val="2"/>
          </rPr>
          <t>read requirement for Mopf MWB</t>
        </r>
      </text>
    </comment>
    <comment ref="AH40" authorId="2" shapeId="0" xr:uid="{00000000-0006-0000-0500-00004C000000}">
      <text>
        <r>
          <rPr>
            <sz val="10"/>
            <color theme="1"/>
            <rFont val="Arial"/>
            <family val="2"/>
          </rPr>
          <t>analyze report and debug issue in Mopf CAPL script</t>
        </r>
      </text>
    </comment>
    <comment ref="AJ40" authorId="2" shapeId="0" xr:uid="{00000000-0006-0000-0500-00004D000000}">
      <text>
        <r>
          <rPr>
            <sz val="10"/>
            <color theme="1"/>
            <rFont val="Arial"/>
            <family val="2"/>
          </rPr>
          <t xml:space="preserve">Do the KT plan for Rashmi and Bhavana
Read requirement for Mopf (terminal coordinator)
</t>
        </r>
      </text>
    </comment>
    <comment ref="AL40" authorId="2" shapeId="0" xr:uid="{00000000-0006-0000-0500-00004E000000}">
      <text>
        <r>
          <rPr>
            <sz val="10"/>
            <color theme="1"/>
            <rFont val="Arial"/>
            <family val="2"/>
          </rPr>
          <t>Read requirement for Mopf (terminal coordinator)</t>
        </r>
      </text>
    </comment>
    <comment ref="AN40" authorId="2" shapeId="0" xr:uid="{00000000-0006-0000-0500-00004F000000}">
      <text>
        <r>
          <rPr>
            <sz val="10"/>
            <color theme="1"/>
            <rFont val="Arial"/>
            <family val="2"/>
          </rPr>
          <t>Read requirement for Mopf  due to the update for ignition KL15</t>
        </r>
      </text>
    </comment>
    <comment ref="BB40" authorId="2" shapeId="0" xr:uid="{00000000-0006-0000-0500-000050000000}">
      <text>
        <r>
          <rPr>
            <sz val="10"/>
            <color theme="1"/>
            <rFont val="Arial"/>
            <family val="2"/>
          </rPr>
          <t xml:space="preserve">Verify and debug issue on TSG tool </t>
        </r>
      </text>
    </comment>
    <comment ref="BD40" authorId="2" shapeId="0" xr:uid="{00000000-0006-0000-0500-000051000000}">
      <text>
        <r>
          <rPr>
            <sz val="10"/>
            <color theme="1"/>
            <rFont val="Arial"/>
            <family val="2"/>
          </rPr>
          <t>Verify issue on TSG tool and report status to Mohan</t>
        </r>
      </text>
    </comment>
    <comment ref="BF40" authorId="2" shapeId="0" xr:uid="{00000000-0006-0000-0500-000052000000}">
      <text>
        <r>
          <rPr>
            <sz val="10"/>
            <color theme="1"/>
            <rFont val="Arial"/>
            <family val="2"/>
          </rPr>
          <t>Analyze 9 requirements of Mopf Others Input output module.</t>
        </r>
      </text>
    </comment>
    <comment ref="AN41" authorId="2" shapeId="0" xr:uid="{00000000-0006-0000-0500-000053000000}">
      <text>
        <r>
          <rPr>
            <sz val="10"/>
            <color theme="1"/>
            <rFont val="Arial"/>
            <family val="2"/>
          </rPr>
          <t>ISO26262 training</t>
        </r>
      </text>
    </comment>
    <comment ref="BB41" authorId="2" shapeId="0" xr:uid="{00000000-0006-0000-0500-000054000000}">
      <text>
        <r>
          <rPr>
            <sz val="10"/>
            <color theme="1"/>
            <rFont val="Arial"/>
            <family val="2"/>
          </rPr>
          <t>ENG Department meeting</t>
        </r>
      </text>
    </comment>
    <comment ref="H46" authorId="3" shapeId="0" xr:uid="{00000000-0006-0000-0500-000055000000}">
      <text>
        <r>
          <rPr>
            <sz val="10"/>
            <color theme="1"/>
            <rFont val="Arial"/>
            <family val="2"/>
          </rPr>
          <t>- Re-implement after discuss</t>
        </r>
      </text>
    </comment>
    <comment ref="J46" authorId="3" shapeId="0" xr:uid="{00000000-0006-0000-0500-000056000000}">
      <text>
        <r>
          <rPr>
            <sz val="10"/>
            <color theme="1"/>
            <rFont val="Arial"/>
            <family val="2"/>
          </rPr>
          <t>- Re- implement TI after changed test spec
- Debugging</t>
        </r>
      </text>
    </comment>
    <comment ref="L46" authorId="3" shapeId="0" xr:uid="{00000000-0006-0000-0500-000057000000}">
      <text>
        <r>
          <rPr>
            <sz val="10"/>
            <color theme="1"/>
            <rFont val="Arial"/>
            <family val="2"/>
          </rPr>
          <t xml:space="preserve">- Recheck and debug TI to send reviewer
</t>
        </r>
      </text>
    </comment>
    <comment ref="N46" authorId="3" shapeId="0" xr:uid="{00000000-0006-0000-0500-000058000000}">
      <text>
        <r>
          <rPr>
            <sz val="10"/>
            <color theme="1"/>
            <rFont val="Arial"/>
            <family val="2"/>
          </rPr>
          <t>- Debugging
- Rework: 3 TCs</t>
        </r>
      </text>
    </comment>
    <comment ref="T46" authorId="3" shapeId="0" xr:uid="{00000000-0006-0000-0500-000059000000}">
      <text>
        <r>
          <rPr>
            <sz val="10"/>
            <color theme="1"/>
            <rFont val="Arial"/>
            <family val="2"/>
          </rPr>
          <t>- Implemented and waiting for proper report to send review
- Implementing: 2 TCs
- Debugging: 1 TCs</t>
        </r>
      </text>
    </comment>
    <comment ref="V46" authorId="3" shapeId="0" xr:uid="{00000000-0006-0000-0500-00005A000000}">
      <text>
        <r>
          <rPr>
            <sz val="10"/>
            <color theme="1"/>
            <rFont val="Arial"/>
            <family val="2"/>
          </rPr>
          <t xml:space="preserve">- Implementing: 3 TCs
</t>
        </r>
      </text>
    </comment>
    <comment ref="Z46" authorId="3" shapeId="0" xr:uid="{00000000-0006-0000-0500-00005B000000}">
      <text>
        <r>
          <rPr>
            <sz val="10"/>
            <color theme="1"/>
            <rFont val="Arial"/>
            <family val="2"/>
          </rPr>
          <t>- Implementing: 3 TCs</t>
        </r>
      </text>
    </comment>
    <comment ref="AB46" authorId="3" shapeId="0" xr:uid="{00000000-0006-0000-0500-00005C000000}">
      <text>
        <r>
          <rPr>
            <sz val="10"/>
            <color theme="1"/>
            <rFont val="Arial"/>
            <family val="2"/>
          </rPr>
          <t>- Debugging</t>
        </r>
      </text>
    </comment>
    <comment ref="AL46" authorId="3" shapeId="0" xr:uid="{00000000-0006-0000-0500-00005D000000}">
      <text>
        <r>
          <rPr>
            <sz val="10"/>
            <color theme="1"/>
            <rFont val="Arial"/>
            <family val="2"/>
          </rPr>
          <t>- Implemented and wait for proper reports</t>
        </r>
      </text>
    </comment>
    <comment ref="AN46" authorId="3" shapeId="0" xr:uid="{00000000-0006-0000-0500-00005E000000}">
      <text>
        <r>
          <rPr>
            <sz val="10"/>
            <color theme="1"/>
            <rFont val="Arial"/>
            <family val="2"/>
          </rPr>
          <t>- Debug and take proper reports to send reviewer
- Implementing: 1 TC</t>
        </r>
      </text>
    </comment>
    <comment ref="AV46" authorId="3" shapeId="0" xr:uid="{00000000-0006-0000-0500-00005F000000}">
      <text>
        <r>
          <rPr>
            <sz val="10"/>
            <color theme="1"/>
            <rFont val="Arial"/>
            <family val="2"/>
          </rPr>
          <t>- Implementing: 3 TCs
- Analyze reports</t>
        </r>
      </text>
    </comment>
    <comment ref="AX46" authorId="3" shapeId="0" xr:uid="{00000000-0006-0000-0500-000060000000}">
      <text>
        <r>
          <rPr>
            <sz val="10"/>
            <color theme="1"/>
            <rFont val="Arial"/>
            <family val="2"/>
          </rPr>
          <t xml:space="preserve">- Debugging
- recheck TIs </t>
        </r>
      </text>
    </comment>
    <comment ref="H49" authorId="3" shapeId="0" xr:uid="{00000000-0006-0000-0500-000061000000}">
      <text>
        <r>
          <rPr>
            <sz val="10"/>
            <color theme="1"/>
            <rFont val="Arial"/>
            <family val="2"/>
          </rPr>
          <t>- Team meeting
- Discuss about the changed test spec</t>
        </r>
      </text>
    </comment>
    <comment ref="T49" authorId="3" shapeId="0" xr:uid="{00000000-0006-0000-0500-000062000000}">
      <text>
        <r>
          <rPr>
            <sz val="10"/>
            <color theme="1"/>
            <rFont val="Arial"/>
            <family val="2"/>
          </rPr>
          <t>- Team meeting</t>
        </r>
      </text>
    </comment>
    <comment ref="V49" authorId="3" shapeId="0" xr:uid="{00000000-0006-0000-0500-000063000000}">
      <text>
        <r>
          <rPr>
            <sz val="10"/>
            <color theme="1"/>
            <rFont val="Arial"/>
            <family val="2"/>
          </rPr>
          <t>- Debugging, check BAP in HiL 
- Prepare for presentation</t>
        </r>
      </text>
    </comment>
    <comment ref="X49" authorId="3" shapeId="0" xr:uid="{00000000-0006-0000-0500-000064000000}">
      <text>
        <r>
          <rPr>
            <sz val="10"/>
            <color theme="1"/>
            <rFont val="Arial"/>
            <family val="2"/>
          </rPr>
          <t>- Analyze TIs, reports, reuqirements</t>
        </r>
      </text>
    </comment>
    <comment ref="Z49" authorId="3" shapeId="0" xr:uid="{00000000-0006-0000-0500-000065000000}">
      <text>
        <r>
          <rPr>
            <sz val="10"/>
            <color theme="1"/>
            <rFont val="Arial"/>
            <family val="2"/>
          </rPr>
          <t>- Team meeting.
- Analyze test specs</t>
        </r>
      </text>
    </comment>
    <comment ref="AB49" authorId="3" shapeId="0" xr:uid="{00000000-0006-0000-0500-000066000000}">
      <text>
        <r>
          <rPr>
            <sz val="10"/>
            <color theme="1"/>
            <rFont val="Arial"/>
            <family val="2"/>
          </rPr>
          <t>- Discuss with specifier</t>
        </r>
      </text>
    </comment>
    <comment ref="AN49" authorId="3" shapeId="0" xr:uid="{00000000-0006-0000-0500-000067000000}">
      <text>
        <r>
          <rPr>
            <sz val="10"/>
            <color theme="1"/>
            <rFont val="Arial"/>
            <family val="2"/>
          </rPr>
          <t>- Analyze test spec</t>
        </r>
      </text>
    </comment>
    <comment ref="AP49" authorId="3" shapeId="0" xr:uid="{00000000-0006-0000-0500-000068000000}">
      <text>
        <r>
          <rPr>
            <sz val="10"/>
            <color theme="1"/>
            <rFont val="Arial"/>
            <family val="2"/>
          </rPr>
          <t>- Team meeting
- analyze test spec</t>
        </r>
      </text>
    </comment>
    <comment ref="AV49" authorId="3" shapeId="0" xr:uid="{00000000-0006-0000-0500-000069000000}">
      <text>
        <r>
          <rPr>
            <sz val="10"/>
            <color theme="1"/>
            <rFont val="Arial"/>
            <family val="2"/>
          </rPr>
          <t xml:space="preserve">- Team meeting
- Analyze requirements
</t>
        </r>
      </text>
    </comment>
    <comment ref="AX49" authorId="3" shapeId="0" xr:uid="{00000000-0006-0000-0500-00006A000000}">
      <text>
        <r>
          <rPr>
            <sz val="10"/>
            <color theme="1"/>
            <rFont val="Arial"/>
            <family val="2"/>
          </rPr>
          <t>- Analyze reports 
- Check with reviewer and specifier about test specs</t>
        </r>
      </text>
    </comment>
    <comment ref="AZ49" authorId="3" shapeId="0" xr:uid="{00000000-0006-0000-0500-00006B000000}">
      <text>
        <r>
          <rPr>
            <sz val="10"/>
            <color theme="1"/>
            <rFont val="Arial"/>
            <family val="2"/>
          </rPr>
          <t>- Re- implement</t>
        </r>
      </text>
    </comment>
    <comment ref="BB49" authorId="3" shapeId="0" xr:uid="{00000000-0006-0000-0500-00006C000000}">
      <text>
        <r>
          <rPr>
            <sz val="10"/>
            <color theme="1"/>
            <rFont val="Arial"/>
            <family val="2"/>
          </rPr>
          <t xml:space="preserve">- Support anh Thong
- Rework
- Team meeting
</t>
        </r>
      </text>
    </comment>
    <comment ref="BD49" authorId="3" shapeId="0" xr:uid="{00000000-0006-0000-0500-00006D000000}">
      <text>
        <r>
          <rPr>
            <sz val="10"/>
            <color theme="1"/>
            <rFont val="Arial"/>
            <family val="2"/>
          </rPr>
          <t>- support anh Thong</t>
        </r>
      </text>
    </comment>
    <comment ref="BF49" authorId="3" shapeId="0" xr:uid="{00000000-0006-0000-0500-00006E000000}">
      <text>
        <r>
          <rPr>
            <sz val="10"/>
            <color theme="1"/>
            <rFont val="Arial"/>
            <family val="2"/>
          </rPr>
          <t>- support anh Thong</t>
        </r>
      </text>
    </comment>
    <comment ref="J50" authorId="3" shapeId="0" xr:uid="{00000000-0006-0000-0500-00006F000000}">
      <text>
        <r>
          <rPr>
            <sz val="10"/>
            <color theme="1"/>
            <rFont val="Arial"/>
            <family val="2"/>
          </rPr>
          <t>- English training</t>
        </r>
      </text>
    </comment>
    <comment ref="L50" authorId="3" shapeId="0" xr:uid="{00000000-0006-0000-0500-000070000000}">
      <text>
        <r>
          <rPr>
            <sz val="10"/>
            <color theme="1"/>
            <rFont val="Arial"/>
            <family val="2"/>
          </rPr>
          <t>- Focas training</t>
        </r>
      </text>
    </comment>
    <comment ref="N50" authorId="3" shapeId="0" xr:uid="{00000000-0006-0000-0500-000071000000}">
      <text>
        <r>
          <rPr>
            <sz val="10"/>
            <color theme="1"/>
            <rFont val="Arial"/>
            <family val="2"/>
          </rPr>
          <t>- Analyze requirement</t>
        </r>
      </text>
    </comment>
    <comment ref="T50" authorId="3" shapeId="0" xr:uid="{00000000-0006-0000-0500-000072000000}">
      <text>
        <r>
          <rPr>
            <sz val="10"/>
            <color theme="1"/>
            <rFont val="Arial"/>
            <family val="2"/>
          </rPr>
          <t>- Focas training</t>
        </r>
      </text>
    </comment>
    <comment ref="X50" authorId="3" shapeId="0" xr:uid="{00000000-0006-0000-0500-000073000000}">
      <text>
        <r>
          <rPr>
            <sz val="10"/>
            <color theme="1"/>
            <rFont val="Arial"/>
            <family val="2"/>
          </rPr>
          <t>- English training</t>
        </r>
      </text>
    </comment>
    <comment ref="AB50" authorId="3" shapeId="0" xr:uid="{00000000-0006-0000-0500-000074000000}">
      <text>
        <r>
          <rPr>
            <sz val="10"/>
            <color theme="1"/>
            <rFont val="Arial"/>
            <family val="2"/>
          </rPr>
          <t>- Focas training</t>
        </r>
      </text>
    </comment>
    <comment ref="AH50" authorId="3" shapeId="0" xr:uid="{00000000-0006-0000-0500-000075000000}">
      <text>
        <r>
          <rPr>
            <sz val="10"/>
            <color theme="1"/>
            <rFont val="Arial"/>
            <family val="2"/>
          </rPr>
          <t xml:space="preserve">ISTQB Training 2 Days (16-17 Sep)
</t>
        </r>
      </text>
    </comment>
    <comment ref="AJ50" authorId="3" shapeId="0" xr:uid="{00000000-0006-0000-0500-000076000000}">
      <text>
        <r>
          <rPr>
            <sz val="10"/>
            <color theme="1"/>
            <rFont val="Arial"/>
            <family val="2"/>
          </rPr>
          <t xml:space="preserve">ISTQB Training 2 Days (16-17 Sep)
</t>
        </r>
      </text>
    </comment>
    <comment ref="AL50" authorId="3" shapeId="0" xr:uid="{00000000-0006-0000-0500-000077000000}">
      <text>
        <r>
          <rPr>
            <sz val="10"/>
            <color theme="1"/>
            <rFont val="Arial"/>
            <family val="2"/>
          </rPr>
          <t>- English training</t>
        </r>
      </text>
    </comment>
    <comment ref="AZ50" authorId="3" shapeId="0" xr:uid="{00000000-0006-0000-0500-000078000000}">
      <text>
        <r>
          <rPr>
            <sz val="10"/>
            <color theme="1"/>
            <rFont val="Arial"/>
            <family val="2"/>
          </rPr>
          <t>- English training</t>
        </r>
      </text>
    </comment>
    <comment ref="BB50" authorId="3" shapeId="0" xr:uid="{00000000-0006-0000-0500-000079000000}">
      <text>
        <r>
          <rPr>
            <sz val="10"/>
            <color theme="1"/>
            <rFont val="Arial"/>
            <family val="2"/>
          </rPr>
          <t>- Focas training
- Dept meeting</t>
        </r>
      </text>
    </comment>
    <comment ref="Q58" authorId="4" shapeId="0" xr:uid="{00000000-0006-0000-0500-00007A000000}">
      <text>
        <r>
          <rPr>
            <sz val="10"/>
            <color theme="1"/>
            <rFont val="Arial"/>
            <family val="2"/>
          </rPr>
          <t>Migration 2016A-2017A task</t>
        </r>
      </text>
    </comment>
    <comment ref="AS58" authorId="4" shapeId="0" xr:uid="{00000000-0006-0000-0500-00007B000000}">
      <text>
        <r>
          <rPr>
            <sz val="10"/>
            <color theme="1"/>
            <rFont val="Arial"/>
            <family val="2"/>
          </rPr>
          <t>Evaluation task for new release 0710</t>
        </r>
      </text>
    </comment>
    <comment ref="BI58" authorId="4" shapeId="0" xr:uid="{00000000-0006-0000-0500-00007C000000}">
      <text>
        <r>
          <rPr>
            <sz val="10"/>
            <color theme="1"/>
            <rFont val="Arial"/>
            <family val="2"/>
          </rPr>
          <t>Evaluation task for new release 0710</t>
        </r>
      </text>
    </comment>
    <comment ref="AM59" authorId="4" shapeId="0" xr:uid="{00000000-0006-0000-0500-00007D000000}">
      <text>
        <r>
          <rPr>
            <sz val="10"/>
            <color theme="1"/>
            <rFont val="Arial"/>
            <family val="2"/>
          </rPr>
          <t>In training</t>
        </r>
      </text>
    </comment>
    <comment ref="AE60" authorId="4" shapeId="0" xr:uid="{00000000-0006-0000-0500-00007E000000}">
      <text>
        <r>
          <rPr>
            <sz val="10"/>
            <color theme="1"/>
            <rFont val="Arial"/>
            <family val="2"/>
          </rPr>
          <t>Sick leave</t>
        </r>
      </text>
    </comment>
    <comment ref="I64" authorId="5" shapeId="0" xr:uid="{00000000-0006-0000-0500-00007F000000}">
      <text>
        <r>
          <rPr>
            <sz val="10"/>
            <color theme="1"/>
            <rFont val="Arial"/>
            <family val="2"/>
          </rPr>
          <t>Re-implement after spec have been updated</t>
        </r>
      </text>
    </comment>
    <comment ref="K64" authorId="5" shapeId="0" xr:uid="{00000000-0006-0000-0500-000080000000}">
      <text>
        <r>
          <rPr>
            <sz val="10"/>
            <color theme="1"/>
            <rFont val="Arial"/>
            <family val="2"/>
          </rPr>
          <t>Re-implement after spec have been updated</t>
        </r>
      </text>
    </comment>
    <comment ref="M64" authorId="5" shapeId="0" xr:uid="{00000000-0006-0000-0500-000081000000}">
      <text>
        <r>
          <rPr>
            <sz val="10"/>
            <color theme="1"/>
            <rFont val="Arial"/>
            <family val="2"/>
          </rPr>
          <t>Send 5 TCs to Huong for reviewing</t>
        </r>
      </text>
    </comment>
    <comment ref="AH64" authorId="5" shapeId="0" xr:uid="{00000000-0006-0000-0500-000082000000}">
      <text>
        <r>
          <rPr>
            <sz val="10"/>
            <color theme="1"/>
            <rFont val="Arial"/>
            <family val="2"/>
          </rPr>
          <t>Updated TIs</t>
        </r>
      </text>
    </comment>
    <comment ref="AV64" authorId="5" shapeId="0" xr:uid="{00000000-0006-0000-0500-000083000000}">
      <text>
        <r>
          <rPr>
            <sz val="10"/>
            <color theme="1"/>
            <rFont val="Arial"/>
            <family val="2"/>
          </rPr>
          <t>Updated and re-run 3 TIs</t>
        </r>
      </text>
    </comment>
    <comment ref="AX64" authorId="5" shapeId="0" xr:uid="{00000000-0006-0000-0500-000084000000}">
      <text>
        <r>
          <rPr>
            <sz val="10"/>
            <color theme="1"/>
            <rFont val="Arial"/>
            <family val="2"/>
          </rPr>
          <t>Fixing review comment</t>
        </r>
      </text>
    </comment>
    <comment ref="O67" authorId="5" shapeId="0" xr:uid="{00000000-0006-0000-0500-000085000000}">
      <text>
        <r>
          <rPr>
            <sz val="10"/>
            <color theme="1"/>
            <rFont val="Arial"/>
            <family val="2"/>
          </rPr>
          <t>Debug failed TC, got error with HW Light output, it maximum ~85%</t>
        </r>
      </text>
    </comment>
    <comment ref="U67" authorId="5" shapeId="0" xr:uid="{00000000-0006-0000-0500-000086000000}">
      <text>
        <r>
          <rPr>
            <sz val="10"/>
            <color theme="1"/>
            <rFont val="Arial"/>
            <family val="2"/>
          </rPr>
          <t>Debug failed TCs</t>
        </r>
      </text>
    </comment>
    <comment ref="B73" authorId="6" shapeId="0" xr:uid="{00000000-0006-0000-0500-000087000000}">
      <text>
        <r>
          <rPr>
            <sz val="10"/>
            <color theme="1"/>
            <rFont val="Arial"/>
            <family val="2"/>
          </rPr>
          <t>Activity : Implement, Analyst report, Debug</t>
        </r>
      </text>
    </comment>
    <comment ref="H73" authorId="6" shapeId="0" xr:uid="{00000000-0006-0000-0500-000088000000}">
      <text>
        <r>
          <rPr>
            <sz val="10"/>
            <color theme="1"/>
            <rFont val="Arial"/>
            <family val="2"/>
          </rPr>
          <t>read requirement, analyst report previous time</t>
        </r>
      </text>
    </comment>
    <comment ref="J73" authorId="6" shapeId="0" xr:uid="{00000000-0006-0000-0500-000089000000}">
      <text>
        <r>
          <rPr>
            <sz val="10"/>
            <color theme="1"/>
            <rFont val="Arial"/>
            <family val="2"/>
          </rPr>
          <t xml:space="preserve">Add more parameter and execute TCs got failed followed by Priyanka
Discuss with Arun to solve the problem
</t>
        </r>
      </text>
    </comment>
    <comment ref="L73" authorId="6" shapeId="0" xr:uid="{00000000-0006-0000-0500-00008A000000}">
      <text>
        <r>
          <rPr>
            <sz val="10"/>
            <color theme="1"/>
            <rFont val="Arial"/>
            <family val="2"/>
          </rPr>
          <t>change BAP configuration in implementation and re-execute</t>
        </r>
      </text>
    </comment>
    <comment ref="N73" authorId="6" shapeId="0" xr:uid="{00000000-0006-0000-0500-00008B000000}">
      <text>
        <r>
          <rPr>
            <sz val="10"/>
            <color theme="1"/>
            <rFont val="Arial"/>
            <family val="2"/>
          </rPr>
          <t xml:space="preserve">Debug 4 TCs from FFB Safe and LOCK and Analyst report
</t>
        </r>
      </text>
    </comment>
    <comment ref="T73" authorId="6" shapeId="0" xr:uid="{00000000-0006-0000-0500-00008C000000}">
      <text>
        <r>
          <rPr>
            <sz val="10"/>
            <color theme="1"/>
            <rFont val="Arial"/>
            <family val="2"/>
          </rPr>
          <t xml:space="preserve">Debugging Passed 3 TCs and sent it to reviewer 
CO317215
</t>
        </r>
      </text>
    </comment>
    <comment ref="V73" authorId="6" shapeId="0" xr:uid="{00000000-0006-0000-0500-00008D000000}">
      <text>
        <r>
          <rPr>
            <sz val="10"/>
            <color theme="1"/>
            <rFont val="Arial"/>
            <family val="2"/>
          </rPr>
          <t>Debugging Passed 3 TCs and sent it to reviewer 
CO317215</t>
        </r>
      </text>
    </comment>
    <comment ref="X73" authorId="6" shapeId="0" xr:uid="{00000000-0006-0000-0500-00008E000000}">
      <text>
        <r>
          <rPr>
            <sz val="10"/>
            <color theme="1"/>
            <rFont val="Arial"/>
            <family val="2"/>
          </rPr>
          <t xml:space="preserve">Debug TCs from CO320904 
</t>
        </r>
      </text>
    </comment>
    <comment ref="Z73" authorId="6" shapeId="0" xr:uid="{00000000-0006-0000-0500-00008F000000}">
      <text>
        <r>
          <rPr>
            <sz val="10"/>
            <color theme="1"/>
            <rFont val="Arial"/>
            <family val="2"/>
          </rPr>
          <t>Create document and store report in server to prepare sending for reviewer</t>
        </r>
      </text>
    </comment>
    <comment ref="AB73" authorId="6" shapeId="0" xr:uid="{00000000-0006-0000-0500-000090000000}">
      <text>
        <r>
          <rPr>
            <sz val="10"/>
            <color theme="1"/>
            <rFont val="Arial"/>
            <family val="2"/>
          </rPr>
          <t xml:space="preserve">Debug 1 TCs from CO320904 
Discuss with Priyanka about TC need to be updated TS
</t>
        </r>
      </text>
    </comment>
    <comment ref="AL73" authorId="6" shapeId="0" xr:uid="{00000000-0006-0000-0500-000091000000}">
      <text>
        <r>
          <rPr>
            <sz val="10"/>
            <color theme="1"/>
            <rFont val="Arial"/>
            <family val="2"/>
          </rPr>
          <t>received reviewed comments and fix it step by step and re-execute on classic hil 5</t>
        </r>
      </text>
    </comment>
    <comment ref="AO73" authorId="6" shapeId="0" xr:uid="{00000000-0006-0000-0500-000092000000}">
      <text>
        <r>
          <rPr>
            <sz val="10"/>
            <color theme="1"/>
            <rFont val="Arial"/>
            <family val="2"/>
          </rPr>
          <t xml:space="preserve">2 TCs from CO320904 
Discuss with Sphoorti about reviewed comment fixed and discuss 
</t>
        </r>
      </text>
    </comment>
    <comment ref="AP73" authorId="6" shapeId="0" xr:uid="{00000000-0006-0000-0500-000093000000}">
      <text>
        <r>
          <rPr>
            <sz val="10"/>
            <color theme="1"/>
            <rFont val="Arial"/>
            <family val="2"/>
          </rPr>
          <t xml:space="preserve">executed TC CO320904 after fix reviewed comments and keep debugging TCs </t>
        </r>
      </text>
    </comment>
    <comment ref="AV73" authorId="6" shapeId="0" xr:uid="{00000000-0006-0000-0500-000094000000}">
      <text>
        <r>
          <rPr>
            <sz val="10"/>
            <color theme="1"/>
            <rFont val="Arial"/>
            <family val="2"/>
          </rPr>
          <t>2 more TCs got passed from CO320904
TCH0300261390 : Debug about pause timing</t>
        </r>
      </text>
    </comment>
    <comment ref="AX73" authorId="6" shapeId="0" xr:uid="{00000000-0006-0000-0500-000095000000}">
      <text>
        <r>
          <rPr>
            <sz val="10"/>
            <color theme="1"/>
            <rFont val="Arial"/>
            <family val="2"/>
          </rPr>
          <t xml:space="preserve">2 more TCs got passed from CO320904
TS have been changed by priyanka -&gt; modify and re-execute
</t>
        </r>
      </text>
    </comment>
    <comment ref="AZ73" authorId="6" shapeId="0" xr:uid="{00000000-0006-0000-0500-000096000000}">
      <text>
        <r>
          <rPr>
            <sz val="10"/>
            <color theme="1"/>
            <rFont val="Arial"/>
            <family val="2"/>
          </rPr>
          <t xml:space="preserve">1 more TCs got passed from CO320904 -&gt; Closed CO
Debug TCs from CO332397 : have sent email to Priyanka and Arun
</t>
        </r>
      </text>
    </comment>
    <comment ref="BD73" authorId="6" shapeId="0" xr:uid="{00000000-0006-0000-0500-000097000000}">
      <text>
        <r>
          <rPr>
            <sz val="10"/>
            <color theme="1"/>
            <rFont val="Arial"/>
            <family val="2"/>
          </rPr>
          <t xml:space="preserve">Start implement with NEW CO357018 with 10 TCs </t>
        </r>
      </text>
    </comment>
    <comment ref="BF73" authorId="6" shapeId="0" xr:uid="{00000000-0006-0000-0500-000098000000}">
      <text>
        <r>
          <rPr>
            <sz val="10"/>
            <color theme="1"/>
            <rFont val="Arial"/>
            <family val="2"/>
          </rPr>
          <t>analyst and implement new CO357018</t>
        </r>
      </text>
    </comment>
    <comment ref="B76" authorId="6" shapeId="0" xr:uid="{00000000-0006-0000-0500-000099000000}">
      <text>
        <r>
          <rPr>
            <sz val="10"/>
            <color theme="1"/>
            <rFont val="Arial"/>
            <family val="2"/>
          </rPr>
          <t xml:space="preserve">Some activity relate to your task like self learning : BAP, FIU, CALP,...
</t>
        </r>
      </text>
    </comment>
    <comment ref="H76" authorId="6" shapeId="0" xr:uid="{00000000-0006-0000-0500-00009A000000}">
      <text>
        <r>
          <rPr>
            <sz val="10"/>
            <color theme="1"/>
            <rFont val="Arial"/>
            <family val="2"/>
          </rPr>
          <t xml:space="preserve">ECU, CAN can not reach sleep and wake-up =&gt; debug with Chaitrali
Motor rotation not working on HIL classic 5
FFB key did not depend on timing parameter after debugging
</t>
        </r>
      </text>
    </comment>
    <comment ref="J76" authorId="6" shapeId="0" xr:uid="{00000000-0006-0000-0500-00009B000000}">
      <text>
        <r>
          <rPr>
            <sz val="10"/>
            <color theme="1"/>
            <rFont val="Arial"/>
            <family val="2"/>
          </rPr>
          <t xml:space="preserve">HIL have issue when run the Ignite block </t>
        </r>
      </text>
    </comment>
    <comment ref="L76" authorId="6" shapeId="0" xr:uid="{00000000-0006-0000-0500-00009C000000}">
      <text>
        <r>
          <rPr>
            <sz val="10"/>
            <color theme="1"/>
            <rFont val="Arial"/>
            <family val="2"/>
          </rPr>
          <t>Parameter can not be written after setting ECU sleep/wakeup
Lock &amp; Safe not working properly with classic hil5 
motorotation not working in HIL 5 -&gt; after debug with Arun, Sandesh</t>
        </r>
      </text>
    </comment>
    <comment ref="N76" authorId="6" shapeId="0" xr:uid="{00000000-0006-0000-0500-00009D000000}">
      <text>
        <r>
          <rPr>
            <sz val="10"/>
            <color theme="1"/>
            <rFont val="Arial"/>
            <family val="2"/>
          </rPr>
          <t>read requirements</t>
        </r>
      </text>
    </comment>
    <comment ref="T76" authorId="6" shapeId="0" xr:uid="{00000000-0006-0000-0500-00009E000000}">
      <text>
        <r>
          <rPr>
            <sz val="10"/>
            <color theme="1"/>
            <rFont val="Arial"/>
            <family val="2"/>
          </rPr>
          <t>spend time for fixxing clearcase with Uyen</t>
        </r>
      </text>
    </comment>
    <comment ref="V76" authorId="6" shapeId="0" xr:uid="{00000000-0006-0000-0500-00009F000000}">
      <text>
        <r>
          <rPr>
            <sz val="10"/>
            <color theme="1"/>
            <rFont val="Arial"/>
            <family val="2"/>
          </rPr>
          <t xml:space="preserve">removed report from delivered folder -&gt; removed report into the folder
BAP library not working properly on HIL -&gt; took time to debug
</t>
        </r>
      </text>
    </comment>
    <comment ref="X76" authorId="6" shapeId="0" xr:uid="{00000000-0006-0000-0500-0000A0000000}">
      <text>
        <r>
          <rPr>
            <sz val="10"/>
            <color theme="1"/>
            <rFont val="Arial"/>
            <family val="2"/>
          </rPr>
          <t xml:space="preserve">took time to check BAP configuration and Motor rotation on others HIL
HIl had issue (can not run init on HIL classic 5 ) </t>
        </r>
      </text>
    </comment>
    <comment ref="Z76" authorId="6" shapeId="0" xr:uid="{00000000-0006-0000-0500-0000A1000000}">
      <text>
        <r>
          <rPr>
            <sz val="10"/>
            <color theme="1"/>
            <rFont val="Arial"/>
            <family val="2"/>
          </rPr>
          <t xml:space="preserve">Ecu/Can sleep wake-up debugging 
Heck unlocking with FFB debugging
</t>
        </r>
      </text>
    </comment>
    <comment ref="AB76" authorId="6" shapeId="0" xr:uid="{00000000-0006-0000-0500-0000A2000000}">
      <text>
        <r>
          <rPr>
            <sz val="10"/>
            <color theme="1"/>
            <rFont val="Arial"/>
            <family val="2"/>
          </rPr>
          <t>prepare reviewcheckist, SOP 
read requirement for TCs related to HECK</t>
        </r>
      </text>
    </comment>
    <comment ref="AL76" authorId="6" shapeId="0" xr:uid="{00000000-0006-0000-0500-0000A3000000}">
      <text>
        <r>
          <rPr>
            <sz val="10"/>
            <color theme="1"/>
            <rFont val="Arial"/>
            <family val="2"/>
          </rPr>
          <t xml:space="preserve">change TI and discuss with Sphoorti </t>
        </r>
      </text>
    </comment>
    <comment ref="AN76" authorId="6" shapeId="0" xr:uid="{00000000-0006-0000-0500-0000A4000000}">
      <text>
        <r>
          <rPr>
            <sz val="10"/>
            <color theme="1"/>
            <rFont val="Arial"/>
            <family val="2"/>
          </rPr>
          <t>DWA Debug : after Aditya's solution for running TC related to DWA Deactivating on both HIL 3 and HIL 5</t>
        </r>
      </text>
    </comment>
    <comment ref="AP76" authorId="6" shapeId="0" xr:uid="{00000000-0006-0000-0500-0000A5000000}">
      <text>
        <r>
          <rPr>
            <sz val="10"/>
            <color theme="1"/>
            <rFont val="Arial"/>
            <family val="2"/>
          </rPr>
          <t xml:space="preserve">To fix HIL Issue : Init can't be executed because of LOG file and MAPPort even re-flashed platform --&gt; work around
Check with Aradhana about ECU Sleep wake-up for classic hil 1,5
There is one light HW pin
Which is set to 100. It maybe a pin issue
Chaitrali will raise an OPL for the same
In the mean time if you have other TCs you can take HIL and start
Current SW - Y119
</t>
        </r>
      </text>
    </comment>
    <comment ref="AV76" authorId="6" shapeId="0" xr:uid="{00000000-0006-0000-0500-0000A6000000}">
      <text>
        <r>
          <rPr>
            <sz val="10"/>
            <color theme="1"/>
            <rFont val="Arial"/>
            <family val="2"/>
          </rPr>
          <t>reading and understanding TS</t>
        </r>
      </text>
    </comment>
    <comment ref="AX76" authorId="6" shapeId="0" xr:uid="{00000000-0006-0000-0500-0000A7000000}">
      <text>
        <r>
          <rPr>
            <sz val="10"/>
            <color theme="1"/>
            <rFont val="Arial"/>
            <family val="2"/>
          </rPr>
          <t>analyst report and understanding TS</t>
        </r>
      </text>
    </comment>
    <comment ref="AZ76" authorId="6" shapeId="0" xr:uid="{00000000-0006-0000-0500-0000A8000000}">
      <text>
        <r>
          <rPr>
            <sz val="10"/>
            <color theme="1"/>
            <rFont val="Arial"/>
            <family val="2"/>
          </rPr>
          <t>read testpec and Analyst results report</t>
        </r>
      </text>
    </comment>
    <comment ref="BF76" authorId="6" shapeId="0" xr:uid="{00000000-0006-0000-0500-0000A9000000}">
      <text>
        <r>
          <rPr>
            <sz val="10"/>
            <color theme="1"/>
            <rFont val="Arial"/>
            <family val="2"/>
          </rPr>
          <t>read and understand TS</t>
        </r>
      </text>
    </comment>
    <comment ref="B77" authorId="6" shapeId="0" xr:uid="{00000000-0006-0000-0500-0000AA000000}">
      <text>
        <r>
          <rPr>
            <sz val="10"/>
            <color theme="1"/>
            <rFont val="Arial"/>
            <family val="2"/>
          </rPr>
          <t>some project like focas training (ISTQB, Car, Technical,...)</t>
        </r>
      </text>
    </comment>
    <comment ref="J77" authorId="6" shapeId="0" xr:uid="{00000000-0006-0000-0500-0000AB000000}">
      <text>
        <r>
          <rPr>
            <sz val="10"/>
            <color theme="1"/>
            <rFont val="Arial"/>
            <family val="2"/>
          </rPr>
          <t>Focas Training : English Club</t>
        </r>
      </text>
    </comment>
    <comment ref="T77" authorId="6" shapeId="0" xr:uid="{00000000-0006-0000-0500-0000AC000000}">
      <text>
        <r>
          <rPr>
            <sz val="10"/>
            <color theme="1"/>
            <rFont val="Arial"/>
            <family val="2"/>
          </rPr>
          <t>focas training : Embedded System overview</t>
        </r>
      </text>
    </comment>
    <comment ref="X77" authorId="6" shapeId="0" xr:uid="{00000000-0006-0000-0500-0000AD000000}">
      <text>
        <r>
          <rPr>
            <sz val="10"/>
            <color theme="1"/>
            <rFont val="Arial"/>
            <family val="2"/>
          </rPr>
          <t>Focas Training  : English Club</t>
        </r>
      </text>
    </comment>
    <comment ref="Z77" authorId="6" shapeId="0" xr:uid="{00000000-0006-0000-0500-0000AE000000}">
      <text>
        <r>
          <rPr>
            <sz val="10"/>
            <color theme="1"/>
            <rFont val="Arial"/>
            <family val="2"/>
          </rPr>
          <t>RBIE CAPL training</t>
        </r>
      </text>
    </comment>
    <comment ref="AH77" authorId="6" shapeId="0" xr:uid="{00000000-0006-0000-0500-0000AF000000}">
      <text>
        <r>
          <rPr>
            <sz val="10"/>
            <color theme="1"/>
            <rFont val="Arial"/>
            <family val="2"/>
          </rPr>
          <t xml:space="preserve">ISTQB Training from PM request 2 Days (16-17 Sep)
</t>
        </r>
      </text>
    </comment>
    <comment ref="AJ77" authorId="6" shapeId="0" xr:uid="{00000000-0006-0000-0500-0000B0000000}">
      <text>
        <r>
          <rPr>
            <sz val="10"/>
            <color theme="1"/>
            <rFont val="Arial"/>
            <family val="2"/>
          </rPr>
          <t>ISTQB Training from PM request 2 Days (16-17 Sep)</t>
        </r>
      </text>
    </comment>
    <comment ref="AL77" authorId="6" shapeId="0" xr:uid="{00000000-0006-0000-0500-0000B1000000}">
      <text>
        <r>
          <rPr>
            <sz val="10"/>
            <color theme="1"/>
            <rFont val="Arial"/>
            <family val="2"/>
          </rPr>
          <t>Focas Training : English club</t>
        </r>
      </text>
    </comment>
    <comment ref="AZ77" authorId="6" shapeId="0" xr:uid="{00000000-0006-0000-0500-0000B2000000}">
      <text>
        <r>
          <rPr>
            <sz val="10"/>
            <color theme="1"/>
            <rFont val="Arial"/>
            <family val="2"/>
          </rPr>
          <t>forcas training</t>
        </r>
      </text>
    </comment>
    <comment ref="BB77" authorId="6" shapeId="0" xr:uid="{00000000-0006-0000-0500-0000B3000000}">
      <text>
        <r>
          <rPr>
            <sz val="10"/>
            <color theme="1"/>
            <rFont val="Arial"/>
            <family val="2"/>
          </rPr>
          <t>Department Meeting</t>
        </r>
      </text>
    </comment>
    <comment ref="B78" authorId="6" shapeId="0" xr:uid="{00000000-0006-0000-0500-0000B4000000}">
      <text>
        <r>
          <rPr>
            <sz val="10"/>
            <color theme="1"/>
            <rFont val="Arial"/>
            <family val="2"/>
          </rPr>
          <t>Take Leave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Pham Thi Thu Huong (RBVH/ENG32)</author>
    <author>Hoang Le Phuong Uyen (RBVH/ENG32)</author>
    <author>Huynh Minh Hoang (RBVH/ENG32)</author>
    <author>Nguyen Thi Nhu Quynh (RBVH/ENG32)</author>
    <author>Dang Van Pho (RBVH/ENG32)</author>
    <author>Tran Thien Thong (RBVH/ENG32)</author>
    <author>Dang Thanh Ngoc (RBVH/ENG32)</author>
  </authors>
  <commentList>
    <comment ref="N19" authorId="0" shapeId="0" xr:uid="{00000000-0006-0000-0600-000001000000}">
      <text>
        <r>
          <rPr>
            <sz val="10"/>
            <color theme="1"/>
            <rFont val="Arial"/>
            <family val="2"/>
          </rPr>
          <t>Implement new tcs.
Report of night run is not proper.</t>
        </r>
      </text>
    </comment>
    <comment ref="P19" authorId="0" shapeId="0" xr:uid="{00000000-0006-0000-0600-000002000000}">
      <text>
        <r>
          <rPr>
            <sz val="10"/>
            <color theme="1"/>
            <rFont val="Arial"/>
            <family val="2"/>
          </rPr>
          <t>Implement new tcs.
Report of night run is not proper.</t>
        </r>
      </text>
    </comment>
    <comment ref="R19" authorId="0" shapeId="0" xr:uid="{00000000-0006-0000-0600-000003000000}">
      <text>
        <r>
          <rPr>
            <sz val="10"/>
            <color theme="1"/>
            <rFont val="Arial"/>
            <family val="2"/>
          </rPr>
          <t>Implement new tcs.
Report of night run is not proper.</t>
        </r>
      </text>
    </comment>
    <comment ref="AF19" authorId="0" shapeId="0" xr:uid="{00000000-0006-0000-0600-000004000000}">
      <text>
        <r>
          <rPr>
            <sz val="10"/>
            <color theme="1"/>
            <rFont val="Arial"/>
            <family val="2"/>
          </rPr>
          <t>Implement SBT</t>
        </r>
      </text>
    </comment>
    <comment ref="BH19" authorId="0" shapeId="0" xr:uid="{00000000-0006-0000-0600-000005000000}">
      <text>
        <r>
          <rPr>
            <b/>
            <sz val="9"/>
            <color indexed="81"/>
            <rFont val="Tahoma"/>
            <family val="2"/>
          </rPr>
          <t>Pham Thi Thu Huong (RBVH/ENG32):</t>
        </r>
        <r>
          <rPr>
            <sz val="9"/>
            <color indexed="81"/>
            <rFont val="Tahoma"/>
            <family val="2"/>
          </rPr>
          <t xml:space="preserve">
Update TIs of 52 TCs as review comment</t>
        </r>
      </text>
    </comment>
    <comment ref="AR20" authorId="0" shapeId="0" xr:uid="{00000000-0006-0000-0600-000006000000}">
      <text>
        <r>
          <rPr>
            <sz val="10"/>
            <color theme="1"/>
            <rFont val="Arial"/>
            <family val="2"/>
          </rPr>
          <t>Review Quynh's TI (3TCs)</t>
        </r>
      </text>
    </comment>
    <comment ref="AV20" authorId="0" shapeId="0" xr:uid="{00000000-0006-0000-0600-000007000000}">
      <text>
        <r>
          <rPr>
            <sz val="10"/>
            <color theme="1"/>
            <rFont val="Arial"/>
            <family val="2"/>
          </rPr>
          <t>Review 5 TCs of Kathyaini (2 zip files, 2 COs)</t>
        </r>
      </text>
    </comment>
    <comment ref="AX20" authorId="0" shapeId="0" xr:uid="{00000000-0006-0000-0600-000008000000}">
      <text>
        <r>
          <rPr>
            <sz val="10"/>
            <color theme="1"/>
            <rFont val="Arial"/>
            <family val="2"/>
          </rPr>
          <t>Review 9 TCs of Kathyaini in 4 zips file.</t>
        </r>
      </text>
    </comment>
    <comment ref="T22" authorId="0" shapeId="0" xr:uid="{00000000-0006-0000-0600-000009000000}">
      <text>
        <r>
          <rPr>
            <sz val="10"/>
            <color theme="1"/>
            <rFont val="Arial"/>
            <family val="2"/>
          </rPr>
          <t>Executing HiL but got error</t>
        </r>
      </text>
    </comment>
    <comment ref="V22" authorId="0" shapeId="0" xr:uid="{00000000-0006-0000-0600-00000A000000}">
      <text>
        <r>
          <rPr>
            <sz val="10"/>
            <color theme="1"/>
            <rFont val="Arial"/>
            <family val="2"/>
          </rPr>
          <t>Executing HiL but got error</t>
        </r>
      </text>
    </comment>
    <comment ref="AB22" authorId="0" shapeId="0" xr:uid="{00000000-0006-0000-0600-00000B000000}">
      <text>
        <r>
          <rPr>
            <sz val="10"/>
            <color theme="1"/>
            <rFont val="Arial"/>
            <family val="2"/>
          </rPr>
          <t xml:space="preserve">- Discuss spec with specifiers.
- Execute TCs on HILs but got error.
</t>
        </r>
      </text>
    </comment>
    <comment ref="AD22" authorId="0" shapeId="0" xr:uid="{00000000-0006-0000-0600-00000C000000}">
      <text>
        <r>
          <rPr>
            <sz val="10"/>
            <color theme="1"/>
            <rFont val="Arial"/>
            <family val="2"/>
          </rPr>
          <t>Check BAP configuration.
Read requirement.</t>
        </r>
      </text>
    </comment>
    <comment ref="AF22" authorId="0" shapeId="0" xr:uid="{00000000-0006-0000-0600-00000D000000}">
      <text>
        <r>
          <rPr>
            <sz val="10"/>
            <color theme="1"/>
            <rFont val="Arial"/>
            <family val="2"/>
          </rPr>
          <t>Check new lib for 2 TCs</t>
        </r>
      </text>
    </comment>
    <comment ref="AJ22" authorId="0" shapeId="0" xr:uid="{00000000-0006-0000-0600-00000E000000}">
      <text>
        <r>
          <rPr>
            <sz val="10"/>
            <color theme="1"/>
            <rFont val="Arial"/>
            <family val="2"/>
          </rPr>
          <t>Check new lib and SBT for 2 TCs</t>
        </r>
      </text>
    </comment>
    <comment ref="AP22" authorId="0" shapeId="0" xr:uid="{00000000-0006-0000-0600-00000F000000}">
      <text>
        <r>
          <rPr>
            <sz val="10"/>
            <color theme="1"/>
            <rFont val="Arial"/>
            <family val="2"/>
          </rPr>
          <t>Update stz file and checking.
Read requirements for 01 44.</t>
        </r>
      </text>
    </comment>
    <comment ref="AR22" authorId="0" shapeId="0" xr:uid="{00000000-0006-0000-0600-000010000000}">
      <text>
        <r>
          <rPr>
            <sz val="10"/>
            <color theme="1"/>
            <rFont val="Arial"/>
            <family val="2"/>
          </rPr>
          <t>- Update TIs of Reviewed TCs (22 TCs)
- Check Dilip file generate for Mopf</t>
        </r>
      </text>
    </comment>
    <comment ref="AT22" authorId="0" shapeId="0" xr:uid="{00000000-0006-0000-0600-000011000000}">
      <text>
        <r>
          <rPr>
            <sz val="10"/>
            <color theme="1"/>
            <rFont val="Arial"/>
            <family val="2"/>
          </rPr>
          <t xml:space="preserve">- Check result of Signal Base.
- Check result of Reviewed TCs (has just modified yesterday 22 TCs)
- Analyze 295790 issue.
</t>
        </r>
      </text>
    </comment>
    <comment ref="AV22" authorId="0" shapeId="0" xr:uid="{00000000-0006-0000-0600-000012000000}">
      <text>
        <r>
          <rPr>
            <sz val="10"/>
            <color theme="1"/>
            <rFont val="Arial"/>
            <family val="2"/>
          </rPr>
          <t>Discuss with Amit.
Create lib for 2 stuck test cases.</t>
        </r>
      </text>
    </comment>
    <comment ref="AX22" authorId="0" shapeId="0" xr:uid="{00000000-0006-0000-0600-000013000000}">
      <text>
        <r>
          <rPr>
            <sz val="10"/>
            <color theme="1"/>
            <rFont val="Arial"/>
            <family val="2"/>
          </rPr>
          <t>- Check requirement for test cases need to review
- Discuss with Implementer</t>
        </r>
      </text>
    </comment>
    <comment ref="BD22" authorId="0" shapeId="0" xr:uid="{00000000-0006-0000-0600-000014000000}">
      <text>
        <r>
          <rPr>
            <sz val="9"/>
            <color indexed="81"/>
            <rFont val="Tahoma"/>
            <family val="2"/>
          </rPr>
          <t>- light Meeting.
- Implement lib for 2 TCs.
- Check status Thong &amp; Quynh</t>
        </r>
      </text>
    </comment>
    <comment ref="BF22" authorId="0" shapeId="0" xr:uid="{00000000-0006-0000-0600-000015000000}">
      <text>
        <r>
          <rPr>
            <b/>
            <sz val="9"/>
            <color indexed="81"/>
            <rFont val="Tahoma"/>
            <family val="2"/>
          </rPr>
          <t>Pham Thi Thu Huong (RBVH/ENG32):</t>
        </r>
        <r>
          <rPr>
            <sz val="9"/>
            <color indexed="81"/>
            <rFont val="Tahoma"/>
            <family val="2"/>
          </rPr>
          <t xml:space="preserve">
Try to execute test case of 01 05 on Loadbox</t>
        </r>
      </text>
    </comment>
    <comment ref="BH22" authorId="0" shapeId="0" xr:uid="{00000000-0006-0000-0600-000016000000}">
      <text>
        <r>
          <rPr>
            <b/>
            <sz val="9"/>
            <color indexed="81"/>
            <rFont val="Tahoma"/>
            <family val="2"/>
          </rPr>
          <t>Pham Thi Thu Huong (RBVH/ENG32):</t>
        </r>
        <r>
          <rPr>
            <sz val="9"/>
            <color indexed="81"/>
            <rFont val="Tahoma"/>
            <family val="2"/>
          </rPr>
          <t xml:space="preserve">
- Support Quynh execute TC on HiL
- HiL got LDS error try to fix but cannot fix
- Prepare Producitvity sheet
</t>
        </r>
      </text>
    </comment>
    <comment ref="BJ22" authorId="0" shapeId="0" xr:uid="{00000000-0006-0000-0600-000017000000}">
      <text>
        <r>
          <rPr>
            <sz val="10"/>
            <color theme="1"/>
            <rFont val="Arial"/>
            <family val="2"/>
          </rPr>
          <t xml:space="preserve">- got wrong ECU get error
- Collect team data
- Collect Quynh &amp; Thong issue, analyze them.
</t>
        </r>
      </text>
    </comment>
    <comment ref="BL22" authorId="0" shapeId="0" xr:uid="{00000000-0006-0000-0600-000018000000}">
      <text>
        <r>
          <rPr>
            <sz val="10"/>
            <color theme="1"/>
            <rFont val="Arial"/>
            <family val="2"/>
          </rPr>
          <t>Support Debug &amp; Understand test case.
Create monthly report.</t>
        </r>
      </text>
    </comment>
    <comment ref="AH24" authorId="0" shapeId="0" xr:uid="{00000000-0006-0000-0600-000019000000}">
      <text>
        <r>
          <rPr>
            <sz val="10"/>
            <color theme="1"/>
            <rFont val="Arial"/>
            <family val="2"/>
          </rPr>
          <t xml:space="preserve">OFF. India Independence day
</t>
        </r>
      </text>
    </comment>
    <comment ref="F28" authorId="1" shapeId="0" xr:uid="{00000000-0006-0000-0600-00001A000000}">
      <text>
        <r>
          <rPr>
            <sz val="10"/>
            <color theme="1"/>
            <rFont val="Arial"/>
            <family val="2"/>
          </rPr>
          <t>1TCs from 2.15.4.1 TCH0300223820</t>
        </r>
      </text>
    </comment>
    <comment ref="H28" authorId="1" shapeId="0" xr:uid="{00000000-0006-0000-0600-00001B000000}">
      <text>
        <r>
          <rPr>
            <sz val="10"/>
            <color theme="1"/>
            <rFont val="Arial"/>
            <family val="2"/>
          </rPr>
          <t>1 TC from Regression Test</t>
        </r>
      </text>
    </comment>
    <comment ref="P28" authorId="1" shapeId="0" xr:uid="{00000000-0006-0000-0600-00001C000000}">
      <text>
        <r>
          <rPr>
            <sz val="10"/>
            <color theme="1"/>
            <rFont val="Arial"/>
            <family val="2"/>
          </rPr>
          <t>Debug Test cases for FFB_Group_01</t>
        </r>
      </text>
    </comment>
    <comment ref="R28" authorId="1" shapeId="0" xr:uid="{00000000-0006-0000-0600-00001D000000}">
      <text>
        <r>
          <rPr>
            <sz val="10"/>
            <color theme="1"/>
            <rFont val="Arial"/>
            <family val="2"/>
          </rPr>
          <t>Debugged TCs from FFB_Group_01</t>
        </r>
      </text>
    </comment>
    <comment ref="AB28" authorId="1" shapeId="0" xr:uid="{00000000-0006-0000-0600-00001E000000}">
      <text>
        <r>
          <rPr>
            <sz val="10"/>
            <color theme="1"/>
            <rFont val="Arial"/>
            <family val="2"/>
          </rPr>
          <t>1 TC from FFB_Group_01</t>
        </r>
      </text>
    </comment>
    <comment ref="AD28" authorId="1" shapeId="0" xr:uid="{00000000-0006-0000-0600-00001F000000}">
      <text>
        <r>
          <rPr>
            <sz val="10"/>
            <color theme="1"/>
            <rFont val="Arial"/>
            <family val="2"/>
          </rPr>
          <t>1 TC from FFB_Group_01</t>
        </r>
      </text>
    </comment>
    <comment ref="AT28" authorId="1" shapeId="0" xr:uid="{00000000-0006-0000-0600-000020000000}">
      <text>
        <r>
          <rPr>
            <sz val="10"/>
            <color theme="1"/>
            <rFont val="Arial"/>
            <family val="2"/>
          </rPr>
          <t xml:space="preserve">4 TCs from 2.17.1
</t>
        </r>
      </text>
    </comment>
    <comment ref="AV28" authorId="1" shapeId="0" xr:uid="{00000000-0006-0000-0600-000021000000}">
      <text>
        <r>
          <rPr>
            <sz val="10"/>
            <color theme="1"/>
            <rFont val="Arial"/>
            <family val="2"/>
          </rPr>
          <t>5 TCs from 2.17.1</t>
        </r>
      </text>
    </comment>
    <comment ref="BF28" authorId="1" shapeId="0" xr:uid="{00000000-0006-0000-0600-000022000000}">
      <text>
        <r>
          <rPr>
            <sz val="10"/>
            <color theme="1"/>
            <rFont val="Arial"/>
            <family val="2"/>
          </rPr>
          <t>1 TC from FFB_HD_Group_01</t>
        </r>
      </text>
    </comment>
    <comment ref="F31" authorId="1" shapeId="0" xr:uid="{00000000-0006-0000-0600-000023000000}">
      <text>
        <r>
          <rPr>
            <sz val="10"/>
            <color theme="1"/>
            <rFont val="Arial"/>
            <family val="2"/>
          </rPr>
          <t>- Issue from T: drive which someone tried to load a wrong location. The new changes from SCM could not be accepted in wrong location. - Lock and Safe Lock didn't work properly after running the Init_MQB block</t>
        </r>
      </text>
    </comment>
    <comment ref="H31" authorId="1" shapeId="0" xr:uid="{00000000-0006-0000-0600-000024000000}">
      <text>
        <r>
          <rPr>
            <sz val="10"/>
            <color theme="1"/>
            <rFont val="Arial"/>
            <family val="2"/>
          </rPr>
          <t>- Issue from T: drive which someone tried to load a wrong location. The new changes from SCM could not be accepted in wrong location. - Lock and Safe Lock didn't work properly after running the Init_MQB block</t>
        </r>
      </text>
    </comment>
    <comment ref="N31" authorId="1" shapeId="0" xr:uid="{00000000-0006-0000-0600-000025000000}">
      <text>
        <r>
          <rPr>
            <sz val="10"/>
            <color theme="1"/>
            <rFont val="Arial"/>
            <family val="2"/>
          </rPr>
          <t>Debug SCM in Scalexio HIL 1</t>
        </r>
      </text>
    </comment>
    <comment ref="T31" authorId="1" shapeId="0" xr:uid="{00000000-0006-0000-0600-000026000000}">
      <text>
        <r>
          <rPr>
            <sz val="10"/>
            <color theme="1"/>
            <rFont val="Arial"/>
            <family val="2"/>
          </rPr>
          <t>Analyse TS and debugging TC: Test spec from FFB_HD_Group_01 have to be updated: TC 216572 - Ignition should be OFF</t>
        </r>
      </text>
    </comment>
    <comment ref="V31" authorId="1" shapeId="0" xr:uid="{00000000-0006-0000-0600-000027000000}">
      <text>
        <r>
          <rPr>
            <sz val="10"/>
            <color theme="1"/>
            <rFont val="Arial"/>
            <family val="2"/>
          </rPr>
          <t>Analyse TS and debugging TC. As Sagar's comments:
1. TC 92136 - OK
2. TC 143561 - Ignition should be OFF, re-test for internal ticker 249653
3. TC 216572 - Ignition should be OFF
4. TC 268903 - Add pre-condition vehicle speed &lt; adp_v_ZVsperren</t>
        </r>
      </text>
    </comment>
    <comment ref="AB31" authorId="1" shapeId="0" xr:uid="{00000000-0006-0000-0600-000028000000}">
      <text>
        <r>
          <rPr>
            <sz val="10"/>
            <color theme="1"/>
            <rFont val="Arial"/>
            <family val="2"/>
          </rPr>
          <t xml:space="preserve">V&amp;V team meeting
RBVH team meeting
</t>
        </r>
      </text>
    </comment>
    <comment ref="AF31" authorId="1" shapeId="0" xr:uid="{00000000-0006-0000-0600-000029000000}">
      <text>
        <r>
          <rPr>
            <sz val="10"/>
            <color theme="1"/>
            <rFont val="Arial"/>
            <family val="2"/>
          </rPr>
          <t>Knowledge sharing from Shilpa</t>
        </r>
      </text>
    </comment>
    <comment ref="AH31" authorId="1" shapeId="0" xr:uid="{00000000-0006-0000-0600-00002A000000}">
      <text>
        <r>
          <rPr>
            <sz val="10"/>
            <color theme="1"/>
            <rFont val="Arial"/>
            <family val="2"/>
          </rPr>
          <t>CDL team meeting</t>
        </r>
      </text>
    </comment>
    <comment ref="AP31" authorId="1" shapeId="0" xr:uid="{00000000-0006-0000-0600-00002B000000}">
      <text>
        <r>
          <rPr>
            <sz val="10"/>
            <color theme="1"/>
            <rFont val="Arial"/>
            <family val="2"/>
          </rPr>
          <t xml:space="preserve">Check BAP_Raw_Request_Response_Check library. Debug issue with log file
</t>
        </r>
      </text>
    </comment>
    <comment ref="AR31" authorId="1" shapeId="0" xr:uid="{00000000-0006-0000-0600-00002C000000}">
      <text>
        <r>
          <rPr>
            <sz val="10"/>
            <color theme="1"/>
            <rFont val="Arial"/>
            <family val="2"/>
          </rPr>
          <t xml:space="preserve">Edited test cases related to BAP. Using new BAP library
</t>
        </r>
      </text>
    </comment>
    <comment ref="AX31" authorId="1" shapeId="0" xr:uid="{00000000-0006-0000-0600-00002D000000}">
      <text>
        <r>
          <rPr>
            <sz val="10"/>
            <color theme="1"/>
            <rFont val="Arial"/>
            <family val="2"/>
          </rPr>
          <t xml:space="preserve">Edited test cases related to BAP. Using new BAP library
</t>
        </r>
      </text>
    </comment>
    <comment ref="BD31" authorId="1" shapeId="0" xr:uid="{00000000-0006-0000-0600-00002E000000}">
      <text>
        <r>
          <rPr>
            <sz val="10"/>
            <color theme="1"/>
            <rFont val="Arial"/>
            <family val="2"/>
          </rPr>
          <t xml:space="preserve">Analyse Test spec issue for chapter 2.13 FFB_Group_01
</t>
        </r>
      </text>
    </comment>
    <comment ref="BF31" authorId="1" shapeId="0" xr:uid="{00000000-0006-0000-0600-00002F000000}">
      <text>
        <r>
          <rPr>
            <sz val="10"/>
            <color theme="1"/>
            <rFont val="Arial"/>
            <family val="2"/>
          </rPr>
          <t>Night run issue: Init and capture error --&gt; Sent mail to Chaitrali</t>
        </r>
      </text>
    </comment>
    <comment ref="BH31" authorId="1" shapeId="0" xr:uid="{00000000-0006-0000-0600-000030000000}">
      <text>
        <r>
          <rPr>
            <sz val="10"/>
            <color theme="1"/>
            <rFont val="Arial"/>
            <family val="2"/>
          </rPr>
          <t>FFB key is not connected to Classic HIL 5</t>
        </r>
      </text>
    </comment>
    <comment ref="BJ31" authorId="1" shapeId="0" xr:uid="{00000000-0006-0000-0600-000031000000}">
      <text>
        <r>
          <rPr>
            <sz val="10"/>
            <color theme="1"/>
            <rFont val="Arial"/>
            <family val="2"/>
          </rPr>
          <t xml:space="preserve">sti_FFB library issue. Heck is not working after running INIT block
</t>
        </r>
      </text>
    </comment>
    <comment ref="N32" authorId="1" shapeId="0" xr:uid="{00000000-0006-0000-0600-000032000000}">
      <text>
        <r>
          <rPr>
            <sz val="10"/>
            <color theme="1"/>
            <rFont val="Arial"/>
            <family val="2"/>
          </rPr>
          <t>CSR team meeting</t>
        </r>
      </text>
    </comment>
    <comment ref="P32" authorId="1" shapeId="0" xr:uid="{00000000-0006-0000-0600-000033000000}">
      <text>
        <r>
          <rPr>
            <sz val="10"/>
            <color theme="1"/>
            <rFont val="Arial"/>
            <family val="2"/>
          </rPr>
          <t>Internal workshop</t>
        </r>
      </text>
    </comment>
    <comment ref="R32" authorId="1" shapeId="0" xr:uid="{00000000-0006-0000-0600-000034000000}">
      <text>
        <r>
          <rPr>
            <sz val="10"/>
            <color theme="1"/>
            <rFont val="Arial"/>
            <family val="2"/>
          </rPr>
          <t>English club</t>
        </r>
      </text>
    </comment>
    <comment ref="V32" authorId="1" shapeId="0" xr:uid="{00000000-0006-0000-0600-000035000000}">
      <text>
        <r>
          <rPr>
            <sz val="10"/>
            <color theme="1"/>
            <rFont val="Arial"/>
            <family val="2"/>
          </rPr>
          <t>[FOCAS-Foundation] Demo session 3 - Actual vehicle</t>
        </r>
      </text>
    </comment>
    <comment ref="AD32" authorId="1" shapeId="0" xr:uid="{00000000-0006-0000-0600-000036000000}">
      <text>
        <r>
          <rPr>
            <sz val="10"/>
            <color theme="1"/>
            <rFont val="Arial"/>
            <family val="2"/>
          </rPr>
          <t>Internal contest</t>
        </r>
      </text>
    </comment>
    <comment ref="AF32" authorId="1" shapeId="0" xr:uid="{00000000-0006-0000-0600-000037000000}">
      <text>
        <r>
          <rPr>
            <sz val="10"/>
            <color theme="1"/>
            <rFont val="Arial"/>
            <family val="2"/>
          </rPr>
          <t>English club</t>
        </r>
      </text>
    </comment>
    <comment ref="AH32" authorId="1" shapeId="0" xr:uid="{00000000-0006-0000-0600-000038000000}">
      <text>
        <r>
          <rPr>
            <sz val="10"/>
            <color theme="1"/>
            <rFont val="Arial"/>
            <family val="2"/>
          </rPr>
          <t>Internal training</t>
        </r>
      </text>
    </comment>
    <comment ref="AT35" authorId="2" shapeId="0" xr:uid="{00000000-0006-0000-0600-000039000000}">
      <text>
        <r>
          <rPr>
            <sz val="10"/>
            <color theme="1"/>
            <rFont val="Arial"/>
            <family val="2"/>
          </rPr>
          <t>Analyze Requirement and write TS for Mopf MWB</t>
        </r>
      </text>
    </comment>
    <comment ref="AV35" authorId="2" shapeId="0" xr:uid="{00000000-0006-0000-0600-00003A000000}">
      <text>
        <r>
          <rPr>
            <sz val="10"/>
            <color theme="1"/>
            <rFont val="Arial"/>
            <family val="2"/>
          </rPr>
          <t>Analyze Requirement and write TS for Mopf MWB</t>
        </r>
      </text>
    </comment>
    <comment ref="BH35" authorId="2" shapeId="0" xr:uid="{00000000-0006-0000-0600-00003B000000}">
      <text>
        <r>
          <rPr>
            <sz val="10"/>
            <color theme="1"/>
            <rFont val="Arial"/>
            <family val="2"/>
          </rPr>
          <t xml:space="preserve">write TS for MWB MoPf terminal coordinator
</t>
        </r>
      </text>
    </comment>
    <comment ref="BL35" authorId="2" shapeId="0" xr:uid="{00000000-0006-0000-0600-00003C000000}">
      <text>
        <r>
          <rPr>
            <sz val="10"/>
            <color theme="1"/>
            <rFont val="Arial"/>
            <family val="2"/>
          </rPr>
          <t>Write TS for MWB module TSw(Terminal coordinator)</t>
        </r>
      </text>
    </comment>
    <comment ref="H37" authorId="2" shapeId="0" xr:uid="{00000000-0006-0000-0600-00003D000000}">
      <text>
        <r>
          <rPr>
            <sz val="10"/>
            <color theme="1"/>
            <rFont val="Arial"/>
            <family val="2"/>
          </rPr>
          <t>Implement 2 TCs of OIO</t>
        </r>
      </text>
    </comment>
    <comment ref="T37" authorId="2" shapeId="0" xr:uid="{00000000-0006-0000-0600-00003E000000}">
      <text>
        <r>
          <rPr>
            <sz val="10"/>
            <color theme="1"/>
            <rFont val="Arial"/>
            <family val="2"/>
          </rPr>
          <t>implement 28 of TSw MOpf(correct issue from TSG tool)</t>
        </r>
      </text>
    </comment>
    <comment ref="V37" authorId="2" shapeId="0" xr:uid="{00000000-0006-0000-0600-00003F000000}">
      <text>
        <r>
          <rPr>
            <sz val="10"/>
            <color theme="1"/>
            <rFont val="Arial"/>
            <family val="2"/>
          </rPr>
          <t>Implement 5 TCs of others network and send to review.</t>
        </r>
      </text>
    </comment>
    <comment ref="F39" authorId="2" shapeId="0" xr:uid="{00000000-0006-0000-0600-000040000000}">
      <text>
        <r>
          <rPr>
            <sz val="10"/>
            <color theme="1"/>
            <rFont val="Arial"/>
            <family val="2"/>
          </rPr>
          <t>Execution  FUSI TCs for X119</t>
        </r>
      </text>
    </comment>
    <comment ref="N39" authorId="2" shapeId="0" xr:uid="{00000000-0006-0000-0600-000041000000}">
      <text>
        <r>
          <rPr>
            <sz val="10"/>
            <color theme="1"/>
            <rFont val="Arial"/>
            <family val="2"/>
          </rPr>
          <t xml:space="preserve">Execute non FUSI TSw (regression and full test ) for X119
</t>
        </r>
      </text>
    </comment>
    <comment ref="P39" authorId="2" shapeId="0" xr:uid="{00000000-0006-0000-0600-000042000000}">
      <text>
        <r>
          <rPr>
            <sz val="10"/>
            <color theme="1"/>
            <rFont val="Arial"/>
            <family val="2"/>
          </rPr>
          <t xml:space="preserve">Execute non FUSI Others IO (regression and full test ) for X119
</t>
        </r>
      </text>
    </comment>
    <comment ref="R39" authorId="2" shapeId="0" xr:uid="{00000000-0006-0000-0600-000043000000}">
      <text>
        <r>
          <rPr>
            <sz val="10"/>
            <color theme="1"/>
            <rFont val="Arial"/>
            <family val="2"/>
          </rPr>
          <t xml:space="preserve">Execute non FUSI (OBw+OHw) (regression and full test ) for X119
</t>
        </r>
      </text>
    </comment>
    <comment ref="AF39" authorId="2" shapeId="0" xr:uid="{00000000-0006-0000-0600-000044000000}">
      <text>
        <r>
          <rPr>
            <sz val="10"/>
            <color theme="1"/>
            <rFont val="Arial"/>
            <family val="2"/>
          </rPr>
          <t>Execute and analyze FUSI test for XB00 Conti SW</t>
        </r>
      </text>
    </comment>
    <comment ref="AH39" authorId="2" shapeId="0" xr:uid="{00000000-0006-0000-0600-000045000000}">
      <text>
        <r>
          <rPr>
            <sz val="10"/>
            <color theme="1"/>
            <rFont val="Arial"/>
            <family val="2"/>
          </rPr>
          <t>Execute FUSI test and extra test (28 TCs of Mopf) for XF50</t>
        </r>
      </text>
    </comment>
    <comment ref="AJ39" authorId="2" shapeId="0" xr:uid="{00000000-0006-0000-0600-000046000000}">
      <text>
        <r>
          <rPr>
            <sz val="10"/>
            <color theme="1"/>
            <rFont val="Arial"/>
            <family val="2"/>
          </rPr>
          <t>Execute FUSI test and extra test (28 TCs of Mopf) for XG50</t>
        </r>
      </text>
    </comment>
    <comment ref="AP39" authorId="2" shapeId="0" xr:uid="{00000000-0006-0000-0600-000047000000}">
      <text>
        <r>
          <rPr>
            <sz val="10"/>
            <color theme="1"/>
            <rFont val="Arial"/>
            <family val="2"/>
          </rPr>
          <t>Execution FUSI for Mopf XB00 and analyze result</t>
        </r>
      </text>
    </comment>
    <comment ref="AR39" authorId="2" shapeId="0" xr:uid="{00000000-0006-0000-0600-000048000000}">
      <text>
        <r>
          <rPr>
            <sz val="10"/>
            <color theme="1"/>
            <rFont val="Arial"/>
            <family val="2"/>
          </rPr>
          <t xml:space="preserve">Execution FUSI for SOP D119(10TCs)
Execution CAPL script and analyze result for D119(10TCs)
</t>
        </r>
      </text>
    </comment>
    <comment ref="BD39" authorId="2" shapeId="0" xr:uid="{00000000-0006-0000-0600-000049000000}">
      <text>
        <r>
          <rPr>
            <sz val="10"/>
            <color theme="1"/>
            <rFont val="Arial"/>
            <family val="2"/>
          </rPr>
          <t xml:space="preserve">Execute regression test for D119(4 modules) </t>
        </r>
      </text>
    </comment>
    <comment ref="BF39" authorId="2" shapeId="0" xr:uid="{00000000-0006-0000-0600-00004A000000}">
      <text>
        <r>
          <rPr>
            <sz val="10"/>
            <color theme="1"/>
            <rFont val="Arial"/>
            <family val="2"/>
          </rPr>
          <t>Execute FULL test for 4 modules with SW D119</t>
        </r>
      </text>
    </comment>
    <comment ref="H40" authorId="2" shapeId="0" xr:uid="{00000000-0006-0000-0600-00004B000000}">
      <text>
        <r>
          <rPr>
            <sz val="10"/>
            <color theme="1"/>
            <rFont val="Arial"/>
            <family val="2"/>
          </rPr>
          <t>Investigate TSG tool and collect issue</t>
        </r>
      </text>
    </comment>
    <comment ref="AB40" authorId="2" shapeId="0" xr:uid="{00000000-0006-0000-0600-00004C000000}">
      <text>
        <r>
          <rPr>
            <sz val="10"/>
            <color theme="1"/>
            <rFont val="Arial"/>
            <family val="2"/>
          </rPr>
          <t>read requirement for MWB Mopf</t>
        </r>
      </text>
    </comment>
    <comment ref="AD40" authorId="2" shapeId="0" xr:uid="{00000000-0006-0000-0600-00004D000000}">
      <text>
        <r>
          <rPr>
            <sz val="10"/>
            <color theme="1"/>
            <rFont val="Arial"/>
            <family val="2"/>
          </rPr>
          <t>Read requirement for MWB Mopf</t>
        </r>
      </text>
    </comment>
    <comment ref="AF40" authorId="2" shapeId="0" xr:uid="{00000000-0006-0000-0600-00004E000000}">
      <text>
        <r>
          <rPr>
            <sz val="10"/>
            <color theme="1"/>
            <rFont val="Arial"/>
            <family val="2"/>
          </rPr>
          <t xml:space="preserve">Read requirement for MWB Mopf
</t>
        </r>
      </text>
    </comment>
    <comment ref="F46" authorId="3" shapeId="0" xr:uid="{00000000-0006-0000-0600-00004F000000}">
      <text>
        <r>
          <rPr>
            <sz val="10"/>
            <color theme="1"/>
            <rFont val="Arial"/>
            <family val="2"/>
          </rPr>
          <t>- Implementing: 1 TC</t>
        </r>
      </text>
    </comment>
    <comment ref="H46" authorId="3" shapeId="0" xr:uid="{00000000-0006-0000-0600-000050000000}">
      <text>
        <r>
          <rPr>
            <sz val="10"/>
            <color theme="1"/>
            <rFont val="Arial"/>
            <family val="2"/>
          </rPr>
          <t>- Implementing: 2 TCs</t>
        </r>
      </text>
    </comment>
    <comment ref="N46" authorId="3" shapeId="0" xr:uid="{00000000-0006-0000-0600-000051000000}">
      <text>
        <r>
          <rPr>
            <sz val="10"/>
            <color theme="1"/>
            <rFont val="Arial"/>
            <family val="2"/>
          </rPr>
          <t>- Analyze test spec and requirement</t>
        </r>
      </text>
    </comment>
    <comment ref="P46" authorId="3" shapeId="0" xr:uid="{00000000-0006-0000-0600-000052000000}">
      <text>
        <r>
          <rPr>
            <sz val="10"/>
            <color theme="1"/>
            <rFont val="Arial"/>
            <family val="2"/>
          </rPr>
          <t>- Analyze test spec and requirement</t>
        </r>
      </text>
    </comment>
    <comment ref="R46" authorId="3" shapeId="0" xr:uid="{00000000-0006-0000-0600-000053000000}">
      <text>
        <r>
          <rPr>
            <sz val="10"/>
            <color theme="1"/>
            <rFont val="Arial"/>
            <family val="2"/>
          </rPr>
          <t xml:space="preserve">- Implementing: 4 TCs
</t>
        </r>
      </text>
    </comment>
    <comment ref="T46" authorId="3" shapeId="0" xr:uid="{00000000-0006-0000-0600-000054000000}">
      <text>
        <r>
          <rPr>
            <sz val="10"/>
            <color theme="1"/>
            <rFont val="Arial"/>
            <family val="2"/>
          </rPr>
          <t>- Implementing: 2TCs</t>
        </r>
      </text>
    </comment>
    <comment ref="V46" authorId="3" shapeId="0" xr:uid="{00000000-0006-0000-0600-000055000000}">
      <text>
        <r>
          <rPr>
            <sz val="10"/>
            <color theme="1"/>
            <rFont val="Arial"/>
            <family val="2"/>
          </rPr>
          <t>- Updated test scripts after discuss with specifier
- Implementing: 2 TCs</t>
        </r>
      </text>
    </comment>
    <comment ref="AB46" authorId="3" shapeId="0" xr:uid="{00000000-0006-0000-0600-000056000000}">
      <text>
        <r>
          <rPr>
            <sz val="10"/>
            <color theme="1"/>
            <rFont val="Arial"/>
            <family val="2"/>
          </rPr>
          <t xml:space="preserve">- Re-implement 5 TCs which test spec was changed </t>
        </r>
      </text>
    </comment>
    <comment ref="AD46" authorId="3" shapeId="0" xr:uid="{00000000-0006-0000-0600-000057000000}">
      <text>
        <r>
          <rPr>
            <sz val="10"/>
            <color theme="1"/>
            <rFont val="Arial"/>
            <family val="2"/>
          </rPr>
          <t>- Debugging</t>
        </r>
      </text>
    </comment>
    <comment ref="AF46" authorId="3" shapeId="0" xr:uid="{00000000-0006-0000-0600-000058000000}">
      <text>
        <r>
          <rPr>
            <sz val="10"/>
            <color theme="1"/>
            <rFont val="Arial"/>
            <family val="2"/>
          </rPr>
          <t>- Debugging</t>
        </r>
      </text>
    </comment>
    <comment ref="AH46" authorId="3" shapeId="0" xr:uid="{00000000-0006-0000-0600-000059000000}">
      <text>
        <r>
          <rPr>
            <sz val="10"/>
            <color theme="1"/>
            <rFont val="Arial"/>
            <family val="2"/>
          </rPr>
          <t>Re-work after test spec was changed</t>
        </r>
      </text>
    </comment>
    <comment ref="AJ46" authorId="3" shapeId="0" xr:uid="{00000000-0006-0000-0600-00005A000000}">
      <text>
        <r>
          <rPr>
            <sz val="10"/>
            <color theme="1"/>
            <rFont val="Arial"/>
            <family val="2"/>
          </rPr>
          <t>- Debugging</t>
        </r>
      </text>
    </comment>
    <comment ref="AP46" authorId="3" shapeId="0" xr:uid="{00000000-0006-0000-0600-00005B000000}">
      <text>
        <r>
          <rPr>
            <sz val="10"/>
            <color theme="1"/>
            <rFont val="Arial"/>
            <family val="2"/>
          </rPr>
          <t>- Debugging</t>
        </r>
      </text>
    </comment>
    <comment ref="AR46" authorId="3" shapeId="0" xr:uid="{00000000-0006-0000-0600-00005C000000}">
      <text>
        <r>
          <rPr>
            <sz val="10"/>
            <color theme="1"/>
            <rFont val="Arial"/>
            <family val="2"/>
          </rPr>
          <t>- Implementing: 2 TCs
- Analyze review comment</t>
        </r>
      </text>
    </comment>
    <comment ref="AT46" authorId="3" shapeId="0" xr:uid="{00000000-0006-0000-0600-00005D000000}">
      <text>
        <r>
          <rPr>
            <sz val="10"/>
            <color theme="1"/>
            <rFont val="Arial"/>
            <family val="2"/>
          </rPr>
          <t>- Rework: 3 TCs
- Implementing: 1 TCs</t>
        </r>
      </text>
    </comment>
    <comment ref="AV46" authorId="3" shapeId="0" xr:uid="{00000000-0006-0000-0600-00005E000000}">
      <text>
        <r>
          <rPr>
            <sz val="10"/>
            <color theme="1"/>
            <rFont val="Arial"/>
            <family val="2"/>
          </rPr>
          <t>- Implementing: 3 TCs</t>
        </r>
      </text>
    </comment>
    <comment ref="BD46" authorId="3" shapeId="0" xr:uid="{00000000-0006-0000-0600-00005F000000}">
      <text>
        <r>
          <rPr>
            <sz val="10"/>
            <color theme="1"/>
            <rFont val="Arial"/>
            <family val="2"/>
          </rPr>
          <t>- Rework: 2TCs</t>
        </r>
      </text>
    </comment>
    <comment ref="BF46" authorId="3" shapeId="0" xr:uid="{00000000-0006-0000-0600-000060000000}">
      <text>
        <r>
          <rPr>
            <sz val="10"/>
            <color theme="1"/>
            <rFont val="Arial"/>
            <family val="2"/>
          </rPr>
          <t>- Analyze requirements
- Debugging</t>
        </r>
      </text>
    </comment>
    <comment ref="BH46" authorId="3" shapeId="0" xr:uid="{00000000-0006-0000-0600-000061000000}">
      <text>
        <r>
          <rPr>
            <sz val="10"/>
            <color theme="1"/>
            <rFont val="Arial"/>
            <family val="2"/>
          </rPr>
          <t>- Debugging</t>
        </r>
      </text>
    </comment>
    <comment ref="BJ46" authorId="3" shapeId="0" xr:uid="{00000000-0006-0000-0600-000062000000}">
      <text>
        <r>
          <rPr>
            <sz val="10"/>
            <color theme="1"/>
            <rFont val="Arial"/>
            <family val="2"/>
          </rPr>
          <t>- Discuss with specifier</t>
        </r>
      </text>
    </comment>
    <comment ref="F49" authorId="3" shapeId="0" xr:uid="{00000000-0006-0000-0600-000063000000}">
      <text>
        <r>
          <rPr>
            <sz val="10"/>
            <color theme="1"/>
            <rFont val="Arial"/>
            <family val="2"/>
          </rPr>
          <t xml:space="preserve">- Self learning about BAP function
</t>
        </r>
      </text>
    </comment>
    <comment ref="H49" authorId="3" shapeId="0" xr:uid="{00000000-0006-0000-0600-000064000000}">
      <text>
        <r>
          <rPr>
            <sz val="10"/>
            <color theme="1"/>
            <rFont val="Arial"/>
            <family val="2"/>
          </rPr>
          <t xml:space="preserve">- Self learning about BAP function
</t>
        </r>
      </text>
    </comment>
    <comment ref="N49" authorId="3" shapeId="0" xr:uid="{00000000-0006-0000-0600-000065000000}">
      <text>
        <r>
          <rPr>
            <sz val="10"/>
            <color theme="1"/>
            <rFont val="Arial"/>
            <family val="2"/>
          </rPr>
          <t>- Team meeting</t>
        </r>
      </text>
    </comment>
    <comment ref="R49" authorId="3" shapeId="0" xr:uid="{00000000-0006-0000-0600-000066000000}">
      <text>
        <r>
          <rPr>
            <sz val="10"/>
            <color theme="1"/>
            <rFont val="Arial"/>
            <family val="2"/>
          </rPr>
          <t>- analyze reports</t>
        </r>
      </text>
    </comment>
    <comment ref="T49" authorId="3" shapeId="0" xr:uid="{00000000-0006-0000-0600-000067000000}">
      <text>
        <r>
          <rPr>
            <sz val="10"/>
            <color theme="1"/>
            <rFont val="Arial"/>
            <family val="2"/>
          </rPr>
          <t>- Analyze test spec and requirements</t>
        </r>
      </text>
    </comment>
    <comment ref="V49" authorId="3" shapeId="0" xr:uid="{00000000-0006-0000-0600-000068000000}">
      <text>
        <r>
          <rPr>
            <sz val="10"/>
            <color theme="1"/>
            <rFont val="Arial"/>
            <family val="2"/>
          </rPr>
          <t>- Analyze reports</t>
        </r>
      </text>
    </comment>
    <comment ref="AB49" authorId="3" shapeId="0" xr:uid="{00000000-0006-0000-0600-000069000000}">
      <text>
        <r>
          <rPr>
            <sz val="10"/>
            <color theme="1"/>
            <rFont val="Arial"/>
            <family val="2"/>
          </rPr>
          <t>- Team meeting</t>
        </r>
      </text>
    </comment>
    <comment ref="AD49" authorId="3" shapeId="0" xr:uid="{00000000-0006-0000-0600-00006A000000}">
      <text>
        <r>
          <rPr>
            <sz val="10"/>
            <color theme="1"/>
            <rFont val="Arial"/>
            <family val="2"/>
          </rPr>
          <t>- Team meeting
- analyze reports and requirement</t>
        </r>
      </text>
    </comment>
    <comment ref="AF49" authorId="3" shapeId="0" xr:uid="{00000000-0006-0000-0600-00006B000000}">
      <text>
        <r>
          <rPr>
            <sz val="10"/>
            <color theme="1"/>
            <rFont val="Arial"/>
            <family val="2"/>
          </rPr>
          <t>- Discuss with specified about test spec</t>
        </r>
      </text>
    </comment>
    <comment ref="AH49" authorId="3" shapeId="0" xr:uid="{00000000-0006-0000-0600-00006C000000}">
      <text>
        <r>
          <rPr>
            <sz val="10"/>
            <color theme="1"/>
            <rFont val="Arial"/>
            <family val="2"/>
          </rPr>
          <t xml:space="preserve">- Self learning about function Coming home, Leaving home </t>
        </r>
      </text>
    </comment>
    <comment ref="AJ49" authorId="3" shapeId="0" xr:uid="{00000000-0006-0000-0600-00006D000000}">
      <text>
        <r>
          <rPr>
            <sz val="10"/>
            <color theme="1"/>
            <rFont val="Arial"/>
            <family val="2"/>
          </rPr>
          <t xml:space="preserve">- Team meeting
- Self learning about function CHO/LHO
- Knowledge sharing about function CHO/LHO
</t>
        </r>
      </text>
    </comment>
    <comment ref="AP49" authorId="3" shapeId="0" xr:uid="{00000000-0006-0000-0600-00006E000000}">
      <text>
        <r>
          <rPr>
            <sz val="10"/>
            <color theme="1"/>
            <rFont val="Arial"/>
            <family val="2"/>
          </rPr>
          <t>- Team meeting</t>
        </r>
      </text>
    </comment>
    <comment ref="AR49" authorId="3" shapeId="0" xr:uid="{00000000-0006-0000-0600-00006F000000}">
      <text>
        <r>
          <rPr>
            <sz val="10"/>
            <color theme="1"/>
            <rFont val="Arial"/>
            <family val="2"/>
          </rPr>
          <t xml:space="preserve">- Analyze test spec </t>
        </r>
      </text>
    </comment>
    <comment ref="AT49" authorId="3" shapeId="0" xr:uid="{00000000-0006-0000-0600-000070000000}">
      <text>
        <r>
          <rPr>
            <sz val="10"/>
            <color theme="1"/>
            <rFont val="Arial"/>
            <family val="2"/>
          </rPr>
          <t>- Analyze test spec</t>
        </r>
      </text>
    </comment>
    <comment ref="AV49" authorId="3" shapeId="0" xr:uid="{00000000-0006-0000-0600-000071000000}">
      <text>
        <r>
          <rPr>
            <sz val="10"/>
            <color theme="1"/>
            <rFont val="Arial"/>
            <family val="2"/>
          </rPr>
          <t xml:space="preserve">- Analyze reports
- Read requirement
- Discuss with specifier </t>
        </r>
      </text>
    </comment>
    <comment ref="BD49" authorId="3" shapeId="0" xr:uid="{00000000-0006-0000-0600-000072000000}">
      <text>
        <r>
          <rPr>
            <sz val="10"/>
            <color theme="1"/>
            <rFont val="Arial"/>
            <family val="2"/>
          </rPr>
          <t xml:space="preserve">- Team meeting
- Analyze reports
- HiL issue
</t>
        </r>
      </text>
    </comment>
    <comment ref="BF49" authorId="3" shapeId="0" xr:uid="{00000000-0006-0000-0600-000073000000}">
      <text>
        <r>
          <rPr>
            <sz val="10"/>
            <color theme="1"/>
            <rFont val="Arial"/>
            <family val="2"/>
          </rPr>
          <t>- Team meeting
- Discuss with specifier</t>
        </r>
      </text>
    </comment>
    <comment ref="BH49" authorId="3" shapeId="0" xr:uid="{00000000-0006-0000-0600-000074000000}">
      <text>
        <r>
          <rPr>
            <sz val="10"/>
            <color theme="1"/>
            <rFont val="Arial"/>
            <family val="2"/>
          </rPr>
          <t>- HiL issue --&gt; discuss with tool team
- Discuss with specifier</t>
        </r>
      </text>
    </comment>
    <comment ref="BJ49" authorId="3" shapeId="0" xr:uid="{00000000-0006-0000-0600-000075000000}">
      <text>
        <r>
          <rPr>
            <sz val="10"/>
            <color theme="1"/>
            <rFont val="Arial"/>
            <family val="2"/>
          </rPr>
          <t>- Knowledge sharing
- HiL issue 
- Find doubt facing</t>
        </r>
      </text>
    </comment>
    <comment ref="F50" authorId="3" shapeId="0" xr:uid="{00000000-0006-0000-0600-000076000000}">
      <text>
        <r>
          <rPr>
            <sz val="10"/>
            <color theme="1"/>
            <rFont val="Arial"/>
            <family val="2"/>
          </rPr>
          <t>- Focus training</t>
        </r>
      </text>
    </comment>
    <comment ref="H50" authorId="3" shapeId="0" xr:uid="{00000000-0006-0000-0600-000077000000}">
      <text>
        <r>
          <rPr>
            <sz val="10"/>
            <color theme="1"/>
            <rFont val="Arial"/>
            <family val="2"/>
          </rPr>
          <t>- Focas training</t>
        </r>
      </text>
    </comment>
    <comment ref="P50" authorId="3" shapeId="0" xr:uid="{00000000-0006-0000-0600-000078000000}">
      <text>
        <r>
          <rPr>
            <sz val="10"/>
            <color theme="1"/>
            <rFont val="Arial"/>
            <family val="2"/>
          </rPr>
          <t xml:space="preserve">- Workshop
- Focas training
</t>
        </r>
      </text>
    </comment>
    <comment ref="R50" authorId="3" shapeId="0" xr:uid="{00000000-0006-0000-0600-000079000000}">
      <text>
        <r>
          <rPr>
            <sz val="10"/>
            <color theme="1"/>
            <rFont val="Arial"/>
            <family val="2"/>
          </rPr>
          <t>- Focas traning</t>
        </r>
      </text>
    </comment>
    <comment ref="V50" authorId="3" shapeId="0" xr:uid="{00000000-0006-0000-0600-00007A000000}">
      <text>
        <r>
          <rPr>
            <sz val="10"/>
            <color theme="1"/>
            <rFont val="Arial"/>
            <family val="2"/>
          </rPr>
          <t>- Focas training</t>
        </r>
      </text>
    </comment>
    <comment ref="AD50" authorId="3" shapeId="0" xr:uid="{00000000-0006-0000-0600-00007B000000}">
      <text>
        <r>
          <rPr>
            <sz val="10"/>
            <color theme="1"/>
            <rFont val="Arial"/>
            <family val="2"/>
          </rPr>
          <t>- ISTQB training</t>
        </r>
      </text>
    </comment>
    <comment ref="AF50" authorId="3" shapeId="0" xr:uid="{00000000-0006-0000-0600-00007C000000}">
      <text>
        <r>
          <rPr>
            <sz val="10"/>
            <color theme="1"/>
            <rFont val="Arial"/>
            <family val="2"/>
          </rPr>
          <t>- English club</t>
        </r>
      </text>
    </comment>
    <comment ref="AR50" authorId="3" shapeId="0" xr:uid="{00000000-0006-0000-0600-00007D000000}">
      <text>
        <r>
          <rPr>
            <sz val="10"/>
            <color theme="1"/>
            <rFont val="Arial"/>
            <family val="2"/>
          </rPr>
          <t>- ISTQB training</t>
        </r>
      </text>
    </comment>
    <comment ref="AT50" authorId="3" shapeId="0" xr:uid="{00000000-0006-0000-0600-00007E000000}">
      <text>
        <r>
          <rPr>
            <sz val="10"/>
            <color theme="1"/>
            <rFont val="Arial"/>
            <family val="2"/>
          </rPr>
          <t>- English training
- Focas training</t>
        </r>
      </text>
    </comment>
    <comment ref="AV50" authorId="3" shapeId="0" xr:uid="{00000000-0006-0000-0600-00007F000000}">
      <text>
        <r>
          <rPr>
            <sz val="10"/>
            <color theme="1"/>
            <rFont val="Arial"/>
            <family val="2"/>
          </rPr>
          <t>- Focas training</t>
        </r>
      </text>
    </comment>
    <comment ref="BH50" authorId="3" shapeId="0" xr:uid="{00000000-0006-0000-0600-000080000000}">
      <text>
        <r>
          <rPr>
            <sz val="10"/>
            <color theme="1"/>
            <rFont val="Arial"/>
            <family val="2"/>
          </rPr>
          <t>- Focas training</t>
        </r>
      </text>
    </comment>
    <comment ref="BJ50" authorId="3" shapeId="0" xr:uid="{00000000-0006-0000-0600-000081000000}">
      <text>
        <r>
          <rPr>
            <sz val="10"/>
            <color theme="1"/>
            <rFont val="Arial"/>
            <family val="2"/>
          </rPr>
          <t>- ISTQB examination
- Focas training</t>
        </r>
      </text>
    </comment>
    <comment ref="K58" authorId="4" shapeId="0" xr:uid="{00000000-0006-0000-0600-000082000000}">
      <text>
        <r>
          <rPr>
            <sz val="10"/>
            <color theme="1"/>
            <rFont val="Arial"/>
            <family val="2"/>
          </rPr>
          <t>Support MLBEVO_VUV_AUD_VAR</t>
        </r>
      </text>
    </comment>
    <comment ref="Y58" authorId="4" shapeId="0" xr:uid="{00000000-0006-0000-0600-000083000000}">
      <text>
        <r>
          <rPr>
            <sz val="10"/>
            <color theme="1"/>
            <rFont val="Arial"/>
            <family val="2"/>
          </rPr>
          <t>Support MLBEVO_VUV_AUD_VAR</t>
        </r>
      </text>
    </comment>
    <comment ref="BG59" authorId="4" shapeId="0" xr:uid="{00000000-0006-0000-0600-000084000000}">
      <text>
        <r>
          <rPr>
            <sz val="10"/>
            <color theme="1"/>
            <rFont val="Arial"/>
            <family val="2"/>
          </rPr>
          <t>In training</t>
        </r>
      </text>
    </comment>
    <comment ref="BI59" authorId="4" shapeId="0" xr:uid="{00000000-0006-0000-0600-000085000000}">
      <text>
        <r>
          <rPr>
            <sz val="10"/>
            <color theme="1"/>
            <rFont val="Arial"/>
            <family val="2"/>
          </rPr>
          <t>In training</t>
        </r>
      </text>
    </comment>
    <comment ref="AY60" authorId="4" shapeId="0" xr:uid="{00000000-0006-0000-0600-000086000000}">
      <text>
        <r>
          <rPr>
            <sz val="10"/>
            <color theme="1"/>
            <rFont val="Arial"/>
            <family val="2"/>
          </rPr>
          <t>RBVH team building</t>
        </r>
      </text>
    </comment>
    <comment ref="AF64" authorId="5" shapeId="0" xr:uid="{00000000-0006-0000-0600-000087000000}">
      <text>
        <r>
          <rPr>
            <sz val="10"/>
            <color theme="1"/>
            <rFont val="Arial"/>
            <family val="2"/>
          </rPr>
          <t>Debugging failed TCs</t>
        </r>
      </text>
    </comment>
    <comment ref="AP64" authorId="5" shapeId="0" xr:uid="{00000000-0006-0000-0600-000088000000}">
      <text>
        <r>
          <rPr>
            <sz val="10"/>
            <color theme="1"/>
            <rFont val="Arial"/>
            <family val="2"/>
          </rPr>
          <t>New TIs</t>
        </r>
      </text>
    </comment>
    <comment ref="AR64" authorId="5" shapeId="0" xr:uid="{00000000-0006-0000-0600-000089000000}">
      <text>
        <r>
          <rPr>
            <sz val="10"/>
            <color theme="1"/>
            <rFont val="Arial"/>
            <family val="2"/>
          </rPr>
          <t>New TIs</t>
        </r>
      </text>
    </comment>
    <comment ref="AF67" authorId="5" shapeId="0" xr:uid="{00000000-0006-0000-0600-00008A000000}">
      <text>
        <r>
          <rPr>
            <sz val="10"/>
            <color theme="1"/>
            <rFont val="Arial"/>
            <family val="2"/>
          </rPr>
          <t xml:space="preserve">Discuss with Ramya about BAP issue, updated TI
</t>
        </r>
      </text>
    </comment>
    <comment ref="AJ67" authorId="5" shapeId="0" xr:uid="{00000000-0006-0000-0600-00008B000000}">
      <text>
        <r>
          <rPr>
            <sz val="10"/>
            <color theme="1"/>
            <rFont val="Arial"/>
            <family val="2"/>
          </rPr>
          <t>Read specification to know about BAP function
Get knowledge sharing from Huong</t>
        </r>
      </text>
    </comment>
    <comment ref="BJ67" authorId="5" shapeId="0" xr:uid="{00000000-0006-0000-0600-00008C000000}">
      <text>
        <r>
          <rPr>
            <sz val="10"/>
            <color theme="1"/>
            <rFont val="Arial"/>
            <family val="2"/>
          </rPr>
          <t>Debug BAP issue on HiL 3 Scalexio
- TC failed on the first ECU
- When we (Huong and I) changed to another ECU, ECU got the problem</t>
        </r>
      </text>
    </comment>
    <comment ref="AH69" authorId="5" shapeId="0" xr:uid="{00000000-0006-0000-0600-00008D000000}">
      <text>
        <r>
          <rPr>
            <sz val="10"/>
            <color theme="1"/>
            <rFont val="Arial"/>
            <family val="2"/>
          </rPr>
          <t>Independent Holiday in India</t>
        </r>
      </text>
    </comment>
    <comment ref="BH69" authorId="5" shapeId="0" xr:uid="{00000000-0006-0000-0600-00008E000000}">
      <text>
        <r>
          <rPr>
            <sz val="10"/>
            <color theme="1"/>
            <rFont val="Arial"/>
            <family val="2"/>
          </rPr>
          <t>Annual leave</t>
        </r>
      </text>
    </comment>
    <comment ref="B73" authorId="6" shapeId="0" xr:uid="{00000000-0006-0000-0600-00008F000000}">
      <text>
        <r>
          <rPr>
            <sz val="10"/>
            <color theme="1"/>
            <rFont val="Arial"/>
            <family val="2"/>
          </rPr>
          <t>Activity : Implement, Analyst report, Debug</t>
        </r>
      </text>
    </comment>
    <comment ref="F73" authorId="6" shapeId="0" xr:uid="{00000000-0006-0000-0600-000090000000}">
      <text>
        <r>
          <rPr>
            <sz val="10"/>
            <color theme="1"/>
            <rFont val="Arial"/>
            <family val="2"/>
          </rPr>
          <t xml:space="preserve">2 TCs got pass after debugging
 </t>
        </r>
      </text>
    </comment>
    <comment ref="N73" authorId="6" shapeId="0" xr:uid="{00000000-0006-0000-0600-000091000000}">
      <text>
        <r>
          <rPr>
            <sz val="10"/>
            <color theme="1"/>
            <rFont val="Arial"/>
            <family val="2"/>
          </rPr>
          <t>understanding TS for debugging 
TCH0300261335 got passed from CO320904</t>
        </r>
      </text>
    </comment>
    <comment ref="P73" authorId="6" shapeId="0" xr:uid="{00000000-0006-0000-0600-000092000000}">
      <text>
        <r>
          <rPr>
            <sz val="10"/>
            <color theme="1"/>
            <rFont val="Arial"/>
            <family val="2"/>
          </rPr>
          <t>Execution TCs after fixing review comments
send report to Arun to complete CO</t>
        </r>
      </text>
    </comment>
    <comment ref="V73" authorId="6" shapeId="0" xr:uid="{00000000-0006-0000-0600-000093000000}">
      <text>
        <r>
          <rPr>
            <sz val="10"/>
            <color theme="1"/>
            <rFont val="Arial"/>
            <family val="2"/>
          </rPr>
          <t>implement more 3 TCs in new CO (24TC)</t>
        </r>
      </text>
    </comment>
    <comment ref="AB73" authorId="6" shapeId="0" xr:uid="{00000000-0006-0000-0600-000094000000}">
      <text>
        <r>
          <rPr>
            <sz val="10"/>
            <color theme="1"/>
            <rFont val="Arial"/>
            <family val="2"/>
          </rPr>
          <t xml:space="preserve">TCH0300275297 one TC got pass after debugging
</t>
        </r>
      </text>
    </comment>
    <comment ref="AD73" authorId="6" shapeId="0" xr:uid="{00000000-0006-0000-0600-000095000000}">
      <text>
        <r>
          <rPr>
            <sz val="10"/>
            <color theme="1"/>
            <rFont val="Arial"/>
            <family val="2"/>
          </rPr>
          <t>executed lock\safe TCs</t>
        </r>
      </text>
    </comment>
    <comment ref="AJ73" authorId="6" shapeId="0" xr:uid="{00000000-0006-0000-0600-000096000000}">
      <text>
        <r>
          <rPr>
            <sz val="10"/>
            <color theme="1"/>
            <rFont val="Arial"/>
            <family val="2"/>
          </rPr>
          <t>Implement new 5 TCs from CO332397</t>
        </r>
      </text>
    </comment>
    <comment ref="AP73" authorId="6" shapeId="0" xr:uid="{00000000-0006-0000-0600-000097000000}">
      <text>
        <r>
          <rPr>
            <sz val="10"/>
            <color theme="1"/>
            <rFont val="Arial"/>
            <family val="2"/>
          </rPr>
          <t>implement new 5 TCs from CO332397</t>
        </r>
      </text>
    </comment>
    <comment ref="AR73" authorId="6" shapeId="0" xr:uid="{00000000-0006-0000-0600-000098000000}">
      <text>
        <r>
          <rPr>
            <sz val="10"/>
            <color theme="1"/>
            <rFont val="Arial"/>
            <family val="2"/>
          </rPr>
          <t>debug done 2 TCs from CO267295
remaining TCs need to be updated TS before re-executing</t>
        </r>
      </text>
    </comment>
    <comment ref="AT73" authorId="6" shapeId="0" xr:uid="{00000000-0006-0000-0600-000099000000}">
      <text>
        <r>
          <rPr>
            <sz val="10"/>
            <color theme="1"/>
            <rFont val="Arial"/>
            <family val="2"/>
          </rPr>
          <t>Debug TCs from CO317215 after ffb ecu connect to classic hil 5
and analyst result and inform to FLs to change TS</t>
        </r>
      </text>
    </comment>
    <comment ref="AV73" authorId="6" shapeId="0" xr:uid="{00000000-0006-0000-0600-00009A000000}">
      <text>
        <r>
          <rPr>
            <sz val="10"/>
            <color theme="1"/>
            <rFont val="Arial"/>
            <family val="2"/>
          </rPr>
          <t>executed TCs related to lock safe TCs</t>
        </r>
      </text>
    </comment>
    <comment ref="BD73" authorId="6" shapeId="0" xr:uid="{00000000-0006-0000-0600-00009B000000}">
      <text>
        <r>
          <rPr>
            <sz val="10"/>
            <color theme="1"/>
            <rFont val="Arial"/>
            <family val="2"/>
          </rPr>
          <t xml:space="preserve">CO313993 : Review with Arrun - Change BAP library, update parameters &amp; BAP configuration  on TS 
Rerun and send the latest report for FLs
TCH0300272213
TCH0300275286
</t>
        </r>
      </text>
    </comment>
    <comment ref="BF73" authorId="6" shapeId="0" xr:uid="{00000000-0006-0000-0600-00009C000000}">
      <text>
        <r>
          <rPr>
            <sz val="10"/>
            <color theme="1"/>
            <rFont val="Arial"/>
            <family val="2"/>
          </rPr>
          <t>Analyst report and debug TCs from CO332397
Read requirements</t>
        </r>
      </text>
    </comment>
    <comment ref="BH73" authorId="6" shapeId="0" xr:uid="{00000000-0006-0000-0600-00009D000000}">
      <text>
        <r>
          <rPr>
            <sz val="10"/>
            <color theme="1"/>
            <rFont val="Arial"/>
            <family val="2"/>
          </rPr>
          <t xml:space="preserve">TCH0300272202
TCH0300272180
</t>
        </r>
      </text>
    </comment>
    <comment ref="BJ73" authorId="6" shapeId="0" xr:uid="{00000000-0006-0000-0600-00009E000000}">
      <text>
        <r>
          <rPr>
            <sz val="10"/>
            <color theme="1"/>
            <rFont val="Arial"/>
            <family val="2"/>
          </rPr>
          <t>TCH0300102871 got passed from CO332397</t>
        </r>
      </text>
    </comment>
    <comment ref="BL73" authorId="6" shapeId="0" xr:uid="{00000000-0006-0000-0600-00009F000000}">
      <text>
        <r>
          <rPr>
            <sz val="10"/>
            <color theme="1"/>
            <rFont val="Arial"/>
            <family val="2"/>
          </rPr>
          <t>re-implement after change light timing parameter and re-execute with HIL
re-execute motorotation TCs after library has fixed</t>
        </r>
      </text>
    </comment>
    <comment ref="B76" authorId="6" shapeId="0" xr:uid="{00000000-0006-0000-0600-0000A0000000}">
      <text>
        <r>
          <rPr>
            <sz val="10"/>
            <color theme="1"/>
            <rFont val="Arial"/>
            <family val="2"/>
          </rPr>
          <t xml:space="preserve">Some activity relate to your task like self learning : BAP, FIU, CALP,...
</t>
        </r>
      </text>
    </comment>
    <comment ref="H76" authorId="6" shapeId="0" xr:uid="{00000000-0006-0000-0600-0000A1000000}">
      <text>
        <r>
          <rPr>
            <sz val="10"/>
            <color theme="1"/>
            <rFont val="Arial"/>
            <family val="2"/>
          </rPr>
          <t>some parameter need to be added into TI</t>
        </r>
      </text>
    </comment>
    <comment ref="N76" authorId="6" shapeId="0" xr:uid="{00000000-0006-0000-0600-0000A2000000}">
      <text>
        <r>
          <rPr>
            <sz val="10"/>
            <color theme="1"/>
            <rFont val="Arial"/>
            <family val="2"/>
          </rPr>
          <t>Modify TCs after TS changed (adp_kessy_aktiv)</t>
        </r>
      </text>
    </comment>
    <comment ref="R76" authorId="6" shapeId="0" xr:uid="{00000000-0006-0000-0600-0000A3000000}">
      <text>
        <r>
          <rPr>
            <sz val="10"/>
            <color theme="1"/>
            <rFont val="Arial"/>
            <family val="2"/>
          </rPr>
          <t>colleagues from Germany flashed wrong ECU =&gt; can not check FFB TCs
Spent whole time to understand TS</t>
        </r>
      </text>
    </comment>
    <comment ref="T76" authorId="6" shapeId="0" xr:uid="{00000000-0006-0000-0600-0000A4000000}">
      <text>
        <r>
          <rPr>
            <sz val="10"/>
            <color theme="1"/>
            <rFont val="Arial"/>
            <family val="2"/>
          </rPr>
          <t>read requirement and understand ts</t>
        </r>
      </text>
    </comment>
    <comment ref="V76" authorId="6" shapeId="0" xr:uid="{00000000-0006-0000-0600-0000A5000000}">
      <text>
        <r>
          <rPr>
            <sz val="10"/>
            <color theme="1"/>
            <rFont val="Arial"/>
            <family val="2"/>
          </rPr>
          <t xml:space="preserve">Analysed TS for testcase
Analysed report because failed TCs </t>
        </r>
      </text>
    </comment>
    <comment ref="AB76" authorId="6" shapeId="0" xr:uid="{00000000-0006-0000-0600-0000A6000000}">
      <text>
        <r>
          <rPr>
            <sz val="10"/>
            <color theme="1"/>
            <rFont val="Arial"/>
            <family val="2"/>
          </rPr>
          <t>Analyst report , after discuss with Arun
Requirement need to be taken care, because most of requirements have been absoluted (CO312024)</t>
        </r>
      </text>
    </comment>
    <comment ref="AD76" authorId="6" shapeId="0" xr:uid="{00000000-0006-0000-0600-0000A7000000}">
      <text>
        <r>
          <rPr>
            <sz val="10"/>
            <color theme="1"/>
            <rFont val="Arial"/>
            <family val="2"/>
          </rPr>
          <t>read requirements</t>
        </r>
      </text>
    </comment>
    <comment ref="AH76" authorId="6" shapeId="0" xr:uid="{00000000-0006-0000-0600-0000A8000000}">
      <text>
        <r>
          <rPr>
            <sz val="10"/>
            <color theme="1"/>
            <rFont val="Arial"/>
            <family val="2"/>
          </rPr>
          <t>FFB ECU is not connected in HIL Scalexio 1 because new software require 
Self-learning : Understand requirements of assigned task</t>
        </r>
      </text>
    </comment>
    <comment ref="AJ76" authorId="6" shapeId="0" xr:uid="{00000000-0006-0000-0600-0000A9000000}">
      <text>
        <r>
          <rPr>
            <sz val="10"/>
            <color theme="1"/>
            <rFont val="Arial"/>
            <family val="2"/>
          </rPr>
          <t>read requirements to support implementation for new CO332397</t>
        </r>
      </text>
    </comment>
    <comment ref="AP76" authorId="6" shapeId="0" xr:uid="{00000000-0006-0000-0600-0000AA000000}">
      <text>
        <r>
          <rPr>
            <sz val="10"/>
            <color theme="1"/>
            <rFont val="Arial"/>
            <family val="2"/>
          </rPr>
          <t>read requirements to support implementation for new CO332397</t>
        </r>
      </text>
    </comment>
    <comment ref="AR76" authorId="6" shapeId="0" xr:uid="{00000000-0006-0000-0600-0000AB000000}">
      <text>
        <r>
          <rPr>
            <sz val="10"/>
            <color theme="1"/>
            <rFont val="Arial"/>
            <family val="2"/>
          </rPr>
          <t>modify duplication files from Delivered folder and Work folder</t>
        </r>
      </text>
    </comment>
    <comment ref="AV76" authorId="6" shapeId="0" xr:uid="{00000000-0006-0000-0600-0000AC000000}">
      <text>
        <r>
          <rPr>
            <sz val="10"/>
            <color theme="1"/>
            <rFont val="Arial"/>
            <family val="2"/>
          </rPr>
          <t xml:space="preserve">Update and checking TCs which stored in delivered folder and work folder
Check TCs in Delivered folder but in reviewed state
Check TCs in work folder but in other than reviewed state
</t>
        </r>
      </text>
    </comment>
    <comment ref="BL76" authorId="6" shapeId="0" xr:uid="{00000000-0006-0000-0600-0000AD000000}">
      <text>
        <r>
          <rPr>
            <sz val="10"/>
            <color theme="1"/>
            <rFont val="Arial"/>
            <family val="2"/>
          </rPr>
          <t>Fill blocker for FFB_TI_Stastus</t>
        </r>
      </text>
    </comment>
    <comment ref="B77" authorId="6" shapeId="0" xr:uid="{00000000-0006-0000-0600-0000AE000000}">
      <text>
        <r>
          <rPr>
            <sz val="10"/>
            <color theme="1"/>
            <rFont val="Arial"/>
            <family val="2"/>
          </rPr>
          <t>some project like focas training (ISTQB, Car, Technical,...)</t>
        </r>
      </text>
    </comment>
    <comment ref="P77" authorId="6" shapeId="0" xr:uid="{00000000-0006-0000-0600-0000AF000000}">
      <text>
        <r>
          <rPr>
            <sz val="10"/>
            <color theme="1"/>
            <rFont val="Arial"/>
            <family val="2"/>
          </rPr>
          <t>Vector workshop + ISTQB TRAINING</t>
        </r>
      </text>
    </comment>
    <comment ref="V77" authorId="6" shapeId="0" xr:uid="{00000000-0006-0000-0600-0000B0000000}">
      <text>
        <r>
          <rPr>
            <sz val="10"/>
            <color theme="1"/>
            <rFont val="Arial"/>
            <family val="2"/>
          </rPr>
          <t xml:space="preserve">Focas Training in real Car
by Huy
</t>
        </r>
      </text>
    </comment>
    <comment ref="AF77" authorId="6" shapeId="0" xr:uid="{00000000-0006-0000-0600-0000B1000000}">
      <text>
        <r>
          <rPr>
            <sz val="10"/>
            <color theme="1"/>
            <rFont val="Arial"/>
            <family val="2"/>
          </rPr>
          <t>Change from LAPTOP to PC:
Take time to install software, request Admin Rights</t>
        </r>
      </text>
    </comment>
    <comment ref="AH77" authorId="6" shapeId="0" xr:uid="{00000000-0006-0000-0600-0000B2000000}">
      <text>
        <r>
          <rPr>
            <sz val="10"/>
            <color theme="1"/>
            <rFont val="Arial"/>
            <family val="2"/>
          </rPr>
          <t xml:space="preserve">Focus Training : ISTQB
</t>
        </r>
      </text>
    </comment>
    <comment ref="AR77" authorId="6" shapeId="0" xr:uid="{00000000-0006-0000-0600-0000B3000000}">
      <text>
        <r>
          <rPr>
            <sz val="10"/>
            <color theme="1"/>
            <rFont val="Arial"/>
            <family val="2"/>
          </rPr>
          <t>ISTQB Training</t>
        </r>
      </text>
    </comment>
    <comment ref="AT77" authorId="6" shapeId="0" xr:uid="{00000000-0006-0000-0600-0000B4000000}">
      <text>
        <r>
          <rPr>
            <sz val="10"/>
            <color theme="1"/>
            <rFont val="Arial"/>
            <family val="2"/>
          </rPr>
          <t>Focas Training : English club
Focas Training : ECU training by Tung</t>
        </r>
      </text>
    </comment>
    <comment ref="AV77" authorId="6" shapeId="0" xr:uid="{00000000-0006-0000-0600-0000B5000000}">
      <text>
        <r>
          <rPr>
            <sz val="10"/>
            <color theme="1"/>
            <rFont val="Arial"/>
            <family val="2"/>
          </rPr>
          <t>Focas Training : Python basic training</t>
        </r>
      </text>
    </comment>
    <comment ref="BH77" authorId="6" shapeId="0" xr:uid="{00000000-0006-0000-0600-0000B6000000}">
      <text>
        <r>
          <rPr>
            <sz val="10"/>
            <color theme="1"/>
            <rFont val="Arial"/>
            <family val="2"/>
          </rPr>
          <t>English and Focas Training</t>
        </r>
      </text>
    </comment>
    <comment ref="BL77" authorId="6" shapeId="0" xr:uid="{00000000-0006-0000-0600-0000B7000000}">
      <text>
        <r>
          <rPr>
            <sz val="10"/>
            <color theme="1"/>
            <rFont val="Arial"/>
            <family val="2"/>
          </rPr>
          <t xml:space="preserve">Focas training : CAN protocal training </t>
        </r>
      </text>
    </comment>
    <comment ref="B78" authorId="6" shapeId="0" xr:uid="{00000000-0006-0000-0600-0000B8000000}">
      <text>
        <r>
          <rPr>
            <sz val="10"/>
            <color theme="1"/>
            <rFont val="Arial"/>
            <family val="2"/>
          </rPr>
          <t>Take Leave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Dang Thanh Ngoc (RBVH/ENG32)</author>
  </authors>
  <commentList>
    <comment ref="M27" authorId="0" shapeId="0" xr:uid="{00000000-0006-0000-0800-000001000000}">
      <text>
        <r>
          <rPr>
            <sz val="10"/>
            <color theme="1"/>
            <rFont val="Arial"/>
            <family val="2"/>
          </rPr>
          <t xml:space="preserve">From CO332397
7 : require number of remote key
1 : related to VIT -&gt; can not be implemented
2 : adp_entriegelungsmodus = 3 not applicatble to implement
1 : belongs to Aarti not for me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Pham Thi Thu Huong (RBVH/ENG32)</author>
  </authors>
  <commentList>
    <comment ref="CI5" authorId="0" shapeId="0" xr:uid="{00000000-0006-0000-0B00-000001000000}">
      <text>
        <r>
          <rPr>
            <sz val="10"/>
            <color theme="1"/>
            <rFont val="Arial"/>
            <family val="2"/>
          </rPr>
          <t>Review test case of CAEw (7 reqs)</t>
        </r>
      </text>
    </comment>
    <comment ref="DE5" authorId="0" shapeId="0" xr:uid="{00000000-0006-0000-0B00-000002000000}">
      <text>
        <r>
          <rPr>
            <sz val="10"/>
            <color theme="1"/>
            <rFont val="Arial"/>
            <family val="2"/>
          </rPr>
          <t>Re-review test case of CAEw. It's still not fixed properly.</t>
        </r>
      </text>
    </comment>
    <comment ref="E6" authorId="0" shapeId="0" xr:uid="{00000000-0006-0000-0B00-000003000000}">
      <text>
        <r>
          <rPr>
            <sz val="10"/>
            <color theme="1"/>
            <rFont val="Arial"/>
            <family val="2"/>
          </rPr>
          <t>debug 5 TC but under discussion</t>
        </r>
      </text>
    </comment>
    <comment ref="F6" authorId="0" shapeId="0" xr:uid="{00000000-0006-0000-0B00-000004000000}">
      <text>
        <r>
          <rPr>
            <sz val="10"/>
            <color theme="1"/>
            <rFont val="Arial"/>
            <family val="2"/>
          </rPr>
          <t>Debug 5 test case again</t>
        </r>
      </text>
    </comment>
    <comment ref="CW6" authorId="0" shapeId="0" xr:uid="{00000000-0006-0000-0B00-000005000000}">
      <text>
        <r>
          <rPr>
            <sz val="10"/>
            <color theme="1"/>
            <rFont val="Arial"/>
            <family val="2"/>
          </rPr>
          <t>Re-review 37 TCs of SW TI CO 270825
Implement 4 TCs</t>
        </r>
      </text>
    </comment>
    <comment ref="HC6" authorId="0" shapeId="0" xr:uid="{00000000-0006-0000-0B00-000006000000}">
      <text>
        <r>
          <rPr>
            <sz val="10"/>
            <color theme="1"/>
            <rFont val="Arial"/>
            <family val="2"/>
          </rPr>
          <t>Execute fixed TCs</t>
        </r>
      </text>
    </comment>
    <comment ref="HM6" authorId="0" shapeId="0" xr:uid="{00000000-0006-0000-0B00-000007000000}">
      <text>
        <r>
          <rPr>
            <sz val="10"/>
            <color theme="1"/>
            <rFont val="Arial"/>
            <family val="2"/>
          </rPr>
          <t>Scripting</t>
        </r>
      </text>
    </comment>
    <comment ref="HO6" authorId="0" shapeId="0" xr:uid="{00000000-0006-0000-0B00-000008000000}">
      <text>
        <r>
          <rPr>
            <sz val="10"/>
            <color theme="1"/>
            <rFont val="Arial"/>
            <family val="2"/>
          </rPr>
          <t>Scripting</t>
        </r>
      </text>
    </comment>
    <comment ref="IC6" authorId="0" shapeId="0" xr:uid="{00000000-0006-0000-0B00-000009000000}">
      <text>
        <r>
          <rPr>
            <sz val="10"/>
            <color theme="1"/>
            <rFont val="Arial"/>
            <family val="2"/>
          </rPr>
          <t>debug 4 TCs</t>
        </r>
      </text>
    </comment>
    <comment ref="II6" authorId="0" shapeId="0" xr:uid="{00000000-0006-0000-0B00-00000A000000}">
      <text>
        <r>
          <rPr>
            <sz val="10"/>
            <color theme="1"/>
            <rFont val="Arial"/>
            <family val="2"/>
          </rPr>
          <t>Debug 1 TCs</t>
        </r>
      </text>
    </comment>
    <comment ref="IK6" authorId="0" shapeId="0" xr:uid="{00000000-0006-0000-0B00-00000B000000}">
      <text>
        <r>
          <rPr>
            <sz val="10"/>
            <color theme="1"/>
            <rFont val="Arial"/>
            <family val="2"/>
          </rPr>
          <t>Discuss lib of test case</t>
        </r>
      </text>
    </comment>
    <comment ref="IQ6" authorId="0" shapeId="0" xr:uid="{00000000-0006-0000-0B00-00000C000000}">
      <text>
        <r>
          <rPr>
            <sz val="10"/>
            <color theme="1"/>
            <rFont val="Arial"/>
            <family val="2"/>
          </rPr>
          <t>Debug failed writing parameter on S-HiL2.</t>
        </r>
      </text>
    </comment>
    <comment ref="IU6" authorId="0" shapeId="0" xr:uid="{00000000-0006-0000-0B00-00000D000000}">
      <text>
        <r>
          <rPr>
            <sz val="10"/>
            <color theme="1"/>
            <rFont val="Arial"/>
            <family val="2"/>
          </rPr>
          <t>Debug failed writing parameter on S-HiL2.</t>
        </r>
      </text>
    </comment>
    <comment ref="IW6" authorId="0" shapeId="0" xr:uid="{00000000-0006-0000-0B00-00000E000000}">
      <text>
        <r>
          <rPr>
            <sz val="10"/>
            <color theme="1"/>
            <rFont val="Arial"/>
            <family val="2"/>
          </rPr>
          <t>Debug failed writing parameter on S-HiL2.</t>
        </r>
      </text>
    </comment>
    <comment ref="IY6" authorId="0" shapeId="0" xr:uid="{00000000-0006-0000-0B00-00000F000000}">
      <text>
        <r>
          <rPr>
            <sz val="10"/>
            <color theme="1"/>
            <rFont val="Arial"/>
            <family val="2"/>
          </rPr>
          <t>Debug failed writing parameter on S-HiL2.</t>
        </r>
      </text>
    </comment>
    <comment ref="JA6" authorId="0" shapeId="0" xr:uid="{00000000-0006-0000-0B00-000010000000}">
      <text>
        <r>
          <rPr>
            <sz val="10"/>
            <color theme="1"/>
            <rFont val="Arial"/>
            <family val="2"/>
          </rPr>
          <t>Debug failed writing parameter on S-HiL2.</t>
        </r>
      </text>
    </comment>
    <comment ref="JI6" authorId="0" shapeId="0" xr:uid="{00000000-0006-0000-0B00-000011000000}">
      <text>
        <r>
          <rPr>
            <sz val="10"/>
            <color theme="1"/>
            <rFont val="Arial"/>
            <family val="2"/>
          </rPr>
          <t>Implement new TCs</t>
        </r>
      </text>
    </comment>
    <comment ref="JM6" authorId="0" shapeId="0" xr:uid="{00000000-0006-0000-0B00-000012000000}">
      <text>
        <r>
          <rPr>
            <sz val="10"/>
            <color theme="1"/>
            <rFont val="Arial"/>
            <family val="2"/>
          </rPr>
          <t>Implement new TCs</t>
        </r>
      </text>
    </comment>
    <comment ref="JO6" authorId="0" shapeId="0" xr:uid="{00000000-0006-0000-0B00-000013000000}">
      <text>
        <r>
          <rPr>
            <sz val="10"/>
            <color theme="1"/>
            <rFont val="Arial"/>
            <family val="2"/>
          </rPr>
          <t>Implement new TCs</t>
        </r>
      </text>
    </comment>
    <comment ref="JS6" authorId="0" shapeId="0" xr:uid="{00000000-0006-0000-0B00-000014000000}">
      <text>
        <r>
          <rPr>
            <sz val="10"/>
            <color theme="1"/>
            <rFont val="Arial"/>
            <family val="2"/>
          </rPr>
          <t>Completed script TC.
Discuss Lib for 2 TCs.</t>
        </r>
      </text>
    </comment>
    <comment ref="JU6" authorId="0" shapeId="0" xr:uid="{00000000-0006-0000-0B00-000015000000}">
      <text>
        <r>
          <rPr>
            <sz val="10"/>
            <color theme="1"/>
            <rFont val="Arial"/>
            <family val="2"/>
          </rPr>
          <t>Cannot get proper report.
Update load type for FIU test case (31 TCs)</t>
        </r>
      </text>
    </comment>
    <comment ref="JW6" authorId="0" shapeId="0" xr:uid="{00000000-0006-0000-0B00-000016000000}">
      <text>
        <r>
          <rPr>
            <sz val="10"/>
            <color theme="1"/>
            <rFont val="Arial"/>
            <family val="2"/>
          </rPr>
          <t xml:space="preserve">Cannot get proper report.
Update STB outputs should be 0
</t>
        </r>
      </text>
    </comment>
    <comment ref="KE6" authorId="0" shapeId="0" xr:uid="{00000000-0006-0000-0B00-000017000000}">
      <text>
        <r>
          <rPr>
            <sz val="10"/>
            <color theme="1"/>
            <rFont val="Arial"/>
            <family val="2"/>
          </rPr>
          <t>Implement testcase.
Support Thong check BAP in loadbox</t>
        </r>
      </text>
    </comment>
    <comment ref="O7" authorId="0" shapeId="0" xr:uid="{00000000-0006-0000-0B00-000018000000}">
      <text>
        <r>
          <rPr>
            <sz val="10"/>
            <color theme="1"/>
            <rFont val="Arial"/>
            <family val="2"/>
          </rPr>
          <t xml:space="preserve">Support clarify test spec and waiting implementer send zip file to review
</t>
        </r>
      </text>
    </comment>
    <comment ref="S7" authorId="0" shapeId="0" xr:uid="{00000000-0006-0000-0B00-000019000000}">
      <text>
        <r>
          <rPr>
            <sz val="10"/>
            <color theme="1"/>
            <rFont val="Arial"/>
            <family val="2"/>
          </rPr>
          <t xml:space="preserve">Support clarify test spec and waiting implementer send zip file to review
</t>
        </r>
      </text>
    </comment>
    <comment ref="U7" authorId="0" shapeId="0" xr:uid="{00000000-0006-0000-0B00-00001A000000}">
      <text>
        <r>
          <rPr>
            <sz val="10"/>
            <color theme="1"/>
            <rFont val="Arial"/>
            <family val="2"/>
          </rPr>
          <t>re-review 6 TCs of task 159809 of ADLSw module.</t>
        </r>
      </text>
    </comment>
    <comment ref="W7" authorId="0" shapeId="0" xr:uid="{00000000-0006-0000-0B00-00001B000000}">
      <text>
        <r>
          <rPr>
            <sz val="10"/>
            <color theme="1"/>
            <rFont val="Arial"/>
            <family val="2"/>
          </rPr>
          <t>re-review 6 TCs of task 159809 of ADLSw module.</t>
        </r>
      </text>
    </comment>
    <comment ref="Y7" authorId="0" shapeId="0" xr:uid="{00000000-0006-0000-0B00-00001C000000}">
      <text>
        <r>
          <rPr>
            <sz val="10"/>
            <color theme="1"/>
            <rFont val="Arial"/>
            <family val="2"/>
          </rPr>
          <t>Review 23 TCs of ADLSw</t>
        </r>
      </text>
    </comment>
    <comment ref="AI7" authorId="0" shapeId="0" xr:uid="{00000000-0006-0000-0B00-00001D000000}">
      <text>
        <r>
          <rPr>
            <sz val="10"/>
            <color theme="1"/>
            <rFont val="Arial"/>
            <family val="2"/>
          </rPr>
          <t>Spend time to meeting + complete compliance training</t>
        </r>
      </text>
    </comment>
    <comment ref="AM7" authorId="0" shapeId="0" xr:uid="{00000000-0006-0000-0B00-00001E000000}">
      <text>
        <r>
          <rPr>
            <sz val="10"/>
            <color theme="1"/>
            <rFont val="Arial"/>
            <family val="2"/>
          </rPr>
          <t>No TC to review, support team.</t>
        </r>
      </text>
    </comment>
    <comment ref="AQ7" authorId="0" shapeId="0" xr:uid="{00000000-0006-0000-0B00-00001F000000}">
      <text>
        <r>
          <rPr>
            <sz val="10"/>
            <color theme="1"/>
            <rFont val="Arial"/>
            <family val="2"/>
          </rPr>
          <t>No TC to review, support team.</t>
        </r>
      </text>
    </comment>
    <comment ref="AW7" authorId="0" shapeId="0" xr:uid="{00000000-0006-0000-0B00-000020000000}">
      <text>
        <r>
          <rPr>
            <sz val="10"/>
            <color theme="1"/>
            <rFont val="Arial"/>
            <family val="2"/>
          </rPr>
          <t>Review done 16 TCs, but under discussion with Amit regarding missing TCs of negative  path.</t>
        </r>
      </text>
    </comment>
    <comment ref="BC7" authorId="0" shapeId="0" xr:uid="{00000000-0006-0000-0B00-000021000000}">
      <text>
        <r>
          <rPr>
            <sz val="10"/>
            <color theme="1"/>
            <rFont val="Arial"/>
            <family val="2"/>
          </rPr>
          <t>Re-review 15 TCs in old process</t>
        </r>
      </text>
    </comment>
    <comment ref="BE7" authorId="0" shapeId="0" xr:uid="{00000000-0006-0000-0B00-000022000000}">
      <text>
        <r>
          <rPr>
            <sz val="10"/>
            <color theme="1"/>
            <rFont val="Arial"/>
            <family val="2"/>
          </rPr>
          <t>Reiview 11 TCs of olprocess</t>
        </r>
      </text>
    </comment>
    <comment ref="BI7" authorId="0" shapeId="0" xr:uid="{00000000-0006-0000-0B00-000023000000}">
      <text>
        <r>
          <rPr>
            <sz val="10"/>
            <color theme="1"/>
            <rFont val="Arial"/>
            <family val="2"/>
          </rPr>
          <t>Check requirement of test case of old process</t>
        </r>
      </text>
    </comment>
    <comment ref="BK7" authorId="0" shapeId="0" xr:uid="{00000000-0006-0000-0B00-000024000000}">
      <text>
        <r>
          <rPr>
            <sz val="10"/>
            <color theme="1"/>
            <rFont val="Arial"/>
            <family val="2"/>
          </rPr>
          <t>Check requirement of test case of old process</t>
        </r>
      </text>
    </comment>
    <comment ref="BS7" authorId="0" shapeId="0" xr:uid="{00000000-0006-0000-0B00-000025000000}">
      <text>
        <r>
          <rPr>
            <sz val="10"/>
            <color theme="1"/>
            <rFont val="Arial"/>
            <family val="2"/>
          </rPr>
          <t>Re-review 10 TCs of CO238098_4</t>
        </r>
      </text>
    </comment>
    <comment ref="BU7" authorId="0" shapeId="0" xr:uid="{00000000-0006-0000-0B00-000026000000}">
      <text>
        <r>
          <rPr>
            <sz val="10"/>
            <color theme="1"/>
            <rFont val="Arial"/>
            <family val="2"/>
          </rPr>
          <t>- re-review 29 TCs of SW: 1 TC was change status to Reviewed.
- Re-review 24 TCs of Sys: 20 TCs were changed status to Reviewed.</t>
        </r>
      </text>
    </comment>
    <comment ref="BW7" authorId="0" shapeId="0" xr:uid="{00000000-0006-0000-0B00-000027000000}">
      <text>
        <r>
          <rPr>
            <b/>
            <sz val="9"/>
            <color indexed="81"/>
            <rFont val="Tahoma"/>
            <family val="2"/>
          </rPr>
          <t>Pham Thi Thu Huong (RBVH/ENG32):</t>
        </r>
        <r>
          <rPr>
            <sz val="9"/>
            <color indexed="81"/>
            <rFont val="Tahoma"/>
            <family val="2"/>
          </rPr>
          <t xml:space="preserve">
- Review 15 TCs of SW test.
- Clarify for Quynh and Thong.</t>
        </r>
      </text>
    </comment>
    <comment ref="BY7" authorId="0" shapeId="0" xr:uid="{00000000-0006-0000-0B00-000028000000}">
      <text>
        <r>
          <rPr>
            <sz val="10"/>
            <color theme="1"/>
            <rFont val="Arial"/>
            <family val="2"/>
          </rPr>
          <t>Review 37 TCs of SW</t>
        </r>
      </text>
    </comment>
    <comment ref="CC7" authorId="0" shapeId="0" xr:uid="{00000000-0006-0000-0B00-000029000000}">
      <text>
        <r>
          <rPr>
            <sz val="10"/>
            <color theme="1"/>
            <rFont val="Arial"/>
            <family val="2"/>
          </rPr>
          <t>reviewed 23 TCs. But only 5 TCs can change to Reviewed.</t>
        </r>
      </text>
    </comment>
    <comment ref="CE7" authorId="0" shapeId="0" xr:uid="{00000000-0006-0000-0B00-00002A000000}">
      <text>
        <r>
          <rPr>
            <sz val="10"/>
            <color theme="1"/>
            <rFont val="Arial"/>
            <family val="2"/>
          </rPr>
          <t xml:space="preserve">- Re-review 37 TCs of SW LCU CO270825
- 17 TCs of CO238098
</t>
        </r>
      </text>
    </comment>
    <comment ref="CG7" authorId="0" shapeId="0" xr:uid="{00000000-0006-0000-0B00-00002B000000}">
      <text>
        <r>
          <rPr>
            <sz val="10"/>
            <color theme="1"/>
            <rFont val="Arial"/>
            <family val="2"/>
          </rPr>
          <t xml:space="preserve">Review 19 SW TCs of CO 274146
Re-review 4 TCs of CO245095
Review 7 TCs of CO238092, but only 5TCs can be changed status. 2 TCs got HiL issue.
</t>
        </r>
      </text>
    </comment>
    <comment ref="CI7" authorId="0" shapeId="0" xr:uid="{00000000-0006-0000-0B00-00002C000000}">
      <text>
        <r>
          <rPr>
            <sz val="10"/>
            <color theme="1"/>
            <rFont val="Arial"/>
            <family val="2"/>
          </rPr>
          <t>-Rereview 5 TCs of CO245095. Only 1 TCs was moved to Reviewed, Remaining are Frequency issue.
- Done review 22 TC of TI SW</t>
        </r>
      </text>
    </comment>
    <comment ref="CQ7" authorId="0" shapeId="0" xr:uid="{00000000-0006-0000-0B00-00002D000000}">
      <text>
        <r>
          <rPr>
            <sz val="10"/>
            <color theme="1"/>
            <rFont val="Arial"/>
            <family val="2"/>
          </rPr>
          <t>Review 37 TC of TI SW CO270825: Zip2.</t>
        </r>
      </text>
    </comment>
    <comment ref="CW7" authorId="0" shapeId="0" xr:uid="{00000000-0006-0000-0B00-00002E000000}">
      <text>
        <r>
          <rPr>
            <sz val="10"/>
            <color theme="1"/>
            <rFont val="Arial"/>
            <family val="2"/>
          </rPr>
          <t>Re-review 37 TCs of SW TI CO 270825
Implement 4 TCs</t>
        </r>
      </text>
    </comment>
    <comment ref="DA7" authorId="0" shapeId="0" xr:uid="{00000000-0006-0000-0B00-00002F000000}">
      <text>
        <r>
          <rPr>
            <sz val="10"/>
            <color theme="1"/>
            <rFont val="Arial"/>
            <family val="2"/>
          </rPr>
          <t>Debug 2 TCs --&gt; change to implemented.
Implement 5TCs</t>
        </r>
      </text>
    </comment>
    <comment ref="DC7" authorId="0" shapeId="0" xr:uid="{00000000-0006-0000-0B00-000030000000}">
      <text>
        <r>
          <rPr>
            <sz val="10"/>
            <color theme="1"/>
            <rFont val="Arial"/>
            <family val="2"/>
          </rPr>
          <t>Review 13 TCs of SW TI CO270825</t>
        </r>
      </text>
    </comment>
    <comment ref="DE7" authorId="0" shapeId="0" xr:uid="{00000000-0006-0000-0B00-000031000000}">
      <text>
        <r>
          <rPr>
            <sz val="10"/>
            <color theme="1"/>
            <rFont val="Arial"/>
            <family val="2"/>
          </rPr>
          <t>Review SW TI</t>
        </r>
      </text>
    </comment>
    <comment ref="DG7" authorId="0" shapeId="0" xr:uid="{00000000-0006-0000-0B00-000032000000}">
      <text>
        <r>
          <rPr>
            <sz val="10"/>
            <color theme="1"/>
            <rFont val="Arial"/>
            <family val="2"/>
          </rPr>
          <t>Review 25 TCs of CO270825</t>
        </r>
      </text>
    </comment>
    <comment ref="DI7" authorId="0" shapeId="0" xr:uid="{00000000-0006-0000-0B00-000033000000}">
      <text>
        <r>
          <rPr>
            <sz val="10"/>
            <color theme="1"/>
            <rFont val="Arial"/>
            <family val="2"/>
          </rPr>
          <t xml:space="preserve">Review 25 TCs of CO275171
Re-review 11 TCs
</t>
        </r>
      </text>
    </comment>
    <comment ref="DM7" authorId="0" shapeId="0" xr:uid="{00000000-0006-0000-0B00-000034000000}">
      <text>
        <r>
          <rPr>
            <sz val="10"/>
            <color theme="1"/>
            <rFont val="Arial"/>
            <family val="2"/>
          </rPr>
          <t>Review 25 TCs of CO275171</t>
        </r>
      </text>
    </comment>
    <comment ref="EG7" authorId="0" shapeId="0" xr:uid="{00000000-0006-0000-0B00-000035000000}">
      <text>
        <r>
          <rPr>
            <sz val="10"/>
            <color theme="1"/>
            <rFont val="Arial"/>
            <family val="2"/>
          </rPr>
          <t>Review 9 TCs of Quynh's zip</t>
        </r>
      </text>
    </comment>
    <comment ref="EO7" authorId="0" shapeId="0" xr:uid="{00000000-0006-0000-0B00-000036000000}">
      <text>
        <r>
          <rPr>
            <sz val="9"/>
            <color indexed="81"/>
            <rFont val="Tahoma"/>
            <family val="2"/>
          </rPr>
          <t>Review 11 Thong's TIs.
Re-Review 7 Quynh's TIs.</t>
        </r>
      </text>
    </comment>
    <comment ref="EQ7" authorId="0" shapeId="0" xr:uid="{00000000-0006-0000-0B00-000037000000}">
      <text>
        <r>
          <rPr>
            <sz val="9"/>
            <color indexed="81"/>
            <rFont val="Tahoma"/>
            <family val="2"/>
          </rPr>
          <t>Review 11 Thong's TIs.
Re-Review 7 Quynh's TIs.</t>
        </r>
      </text>
    </comment>
    <comment ref="ES7" authorId="0" shapeId="0" xr:uid="{00000000-0006-0000-0B00-000038000000}">
      <text>
        <r>
          <rPr>
            <sz val="10"/>
            <color theme="1"/>
            <rFont val="Arial"/>
            <family val="2"/>
          </rPr>
          <t>Done review Thong's SYS TI</t>
        </r>
      </text>
    </comment>
    <comment ref="EY7" authorId="0" shapeId="0" xr:uid="{00000000-0006-0000-0B00-000039000000}">
      <text>
        <r>
          <rPr>
            <sz val="10"/>
            <color theme="1"/>
            <rFont val="Arial"/>
            <family val="2"/>
          </rPr>
          <t>Review 11 TI SW.
Re-review 32 TI SW</t>
        </r>
      </text>
    </comment>
    <comment ref="FA7" authorId="0" shapeId="0" xr:uid="{00000000-0006-0000-0B00-00003A000000}">
      <text>
        <r>
          <rPr>
            <sz val="10"/>
            <color theme="1"/>
            <rFont val="Arial"/>
            <family val="2"/>
          </rPr>
          <t>Re-review 11 SW TI.
check + fix 7 SYS TI.</t>
        </r>
      </text>
    </comment>
    <comment ref="FC7" authorId="0" shapeId="0" xr:uid="{00000000-0006-0000-0B00-00003B000000}">
      <text>
        <r>
          <rPr>
            <sz val="10"/>
            <color theme="1"/>
            <rFont val="Arial"/>
            <family val="2"/>
          </rPr>
          <t>Review SW TI: 6 TCs</t>
        </r>
      </text>
    </comment>
    <comment ref="FE7" authorId="0" shapeId="0" xr:uid="{00000000-0006-0000-0B00-00003C000000}">
      <text>
        <r>
          <rPr>
            <sz val="10"/>
            <color theme="1"/>
            <rFont val="Arial"/>
            <family val="2"/>
          </rPr>
          <t xml:space="preserve">Re-review SW TI: 6 TCs
Review SW TI: 4 TCs
</t>
        </r>
      </text>
    </comment>
    <comment ref="FK7" authorId="0" shapeId="0" xr:uid="{00000000-0006-0000-0B00-00003D000000}">
      <text>
        <r>
          <rPr>
            <sz val="10"/>
            <color theme="1"/>
            <rFont val="Arial"/>
            <family val="2"/>
          </rPr>
          <t xml:space="preserve">Review + Re-review SW TI: 7 TCs
</t>
        </r>
      </text>
    </comment>
    <comment ref="FO7" authorId="0" shapeId="0" xr:uid="{00000000-0006-0000-0B00-00003E000000}">
      <text>
        <r>
          <rPr>
            <sz val="10"/>
            <color theme="1"/>
            <rFont val="Arial"/>
            <family val="2"/>
          </rPr>
          <t>Review 17 SW TIs
Re-Review 15 SW TI</t>
        </r>
      </text>
    </comment>
    <comment ref="FY7" authorId="0" shapeId="0" xr:uid="{00000000-0006-0000-0B00-00003F000000}">
      <text>
        <r>
          <rPr>
            <sz val="10"/>
            <color theme="1"/>
            <rFont val="Arial"/>
            <family val="2"/>
          </rPr>
          <t>Review SW TI 274150: 4 TCs</t>
        </r>
      </text>
    </comment>
    <comment ref="GE7" authorId="0" shapeId="0" xr:uid="{00000000-0006-0000-0B00-000040000000}">
      <text>
        <r>
          <rPr>
            <sz val="10"/>
            <color theme="1"/>
            <rFont val="Arial"/>
            <family val="2"/>
          </rPr>
          <t xml:space="preserve">Review SW TI CO272515: 10 TCs
</t>
        </r>
      </text>
    </comment>
    <comment ref="GK7" authorId="0" shapeId="0" xr:uid="{00000000-0006-0000-0B00-000041000000}">
      <text>
        <r>
          <rPr>
            <sz val="10"/>
            <color theme="1"/>
            <rFont val="Arial"/>
            <family val="2"/>
          </rPr>
          <t>Review SW TI CO275171: 2 TCs.</t>
        </r>
      </text>
    </comment>
    <comment ref="GW7" authorId="0" shapeId="0" xr:uid="{00000000-0006-0000-0B00-000042000000}">
      <text>
        <r>
          <rPr>
            <sz val="10"/>
            <color theme="1"/>
            <rFont val="Arial"/>
            <family val="2"/>
          </rPr>
          <t>Review for CO 262357</t>
        </r>
      </text>
    </comment>
    <comment ref="GY7" authorId="0" shapeId="0" xr:uid="{00000000-0006-0000-0B00-000043000000}">
      <text>
        <r>
          <rPr>
            <sz val="10"/>
            <color theme="1"/>
            <rFont val="Arial"/>
            <family val="2"/>
          </rPr>
          <t>- Re-Review 5 Thong's fixed TIs.
- Review 4 Quynh's TIs
- Review 9 Warmup TCs.</t>
        </r>
      </text>
    </comment>
    <comment ref="HA7" authorId="0" shapeId="0" xr:uid="{00000000-0006-0000-0B00-000044000000}">
      <text>
        <r>
          <rPr>
            <sz val="10"/>
            <color theme="1"/>
            <rFont val="Arial"/>
            <family val="2"/>
          </rPr>
          <t>- Re-Review 4 Quynh's TI.
- Re-review 9 Warmup TI.</t>
        </r>
      </text>
    </comment>
    <comment ref="DG9" authorId="0" shapeId="0" xr:uid="{00000000-0006-0000-0B00-000045000000}">
      <text>
        <r>
          <rPr>
            <sz val="10"/>
            <color theme="1"/>
            <rFont val="Arial"/>
            <family val="2"/>
          </rPr>
          <t>Support Thong and Quynh understand test case of old process and debug.</t>
        </r>
      </text>
    </comment>
    <comment ref="DI9" authorId="0" shapeId="0" xr:uid="{00000000-0006-0000-0B00-000046000000}">
      <text>
        <r>
          <rPr>
            <sz val="10"/>
            <color theme="1"/>
            <rFont val="Arial"/>
            <family val="2"/>
          </rPr>
          <t>Support Thong and Quynh understand test case of old process and debug.</t>
        </r>
      </text>
    </comment>
    <comment ref="EA9" authorId="0" shapeId="0" xr:uid="{00000000-0006-0000-0B00-000047000000}">
      <text>
        <r>
          <rPr>
            <sz val="10"/>
            <color theme="1"/>
            <rFont val="Arial"/>
            <family val="2"/>
          </rPr>
          <t>Answer TI questions.</t>
        </r>
      </text>
    </comment>
    <comment ref="EC9" authorId="0" shapeId="0" xr:uid="{00000000-0006-0000-0B00-000048000000}">
      <text>
        <r>
          <rPr>
            <sz val="10"/>
            <color theme="1"/>
            <rFont val="Arial"/>
            <family val="2"/>
          </rPr>
          <t>Answer TI questions.</t>
        </r>
      </text>
    </comment>
    <comment ref="EE9" authorId="0" shapeId="0" xr:uid="{00000000-0006-0000-0B00-000049000000}">
      <text>
        <r>
          <rPr>
            <sz val="10"/>
            <color theme="1"/>
            <rFont val="Arial"/>
            <family val="2"/>
          </rPr>
          <t xml:space="preserve">Answer TI questions.
Clarify with Pranith &amp; Amit
Check ClearCase and CCRC
</t>
        </r>
      </text>
    </comment>
    <comment ref="EG9" authorId="0" shapeId="0" xr:uid="{00000000-0006-0000-0B00-00004A000000}">
      <text>
        <r>
          <rPr>
            <sz val="10"/>
            <color theme="1"/>
            <rFont val="Arial"/>
            <family val="2"/>
          </rPr>
          <t>Answer TI question</t>
        </r>
      </text>
    </comment>
    <comment ref="EI9" authorId="0" shapeId="0" xr:uid="{00000000-0006-0000-0B00-00004B000000}">
      <text>
        <r>
          <rPr>
            <sz val="10"/>
            <color theme="1"/>
            <rFont val="Arial"/>
            <family val="2"/>
          </rPr>
          <t>Answer TI question and support debug.</t>
        </r>
      </text>
    </comment>
    <comment ref="EM9" authorId="0" shapeId="0" xr:uid="{00000000-0006-0000-0B00-00004C000000}">
      <text>
        <r>
          <rPr>
            <sz val="10"/>
            <color theme="1"/>
            <rFont val="Arial"/>
            <family val="2"/>
          </rPr>
          <t>Answer TI question and support debug.</t>
        </r>
      </text>
    </comment>
    <comment ref="EO9" authorId="0" shapeId="0" xr:uid="{00000000-0006-0000-0B00-00004D000000}">
      <text>
        <r>
          <rPr>
            <sz val="10"/>
            <color theme="1"/>
            <rFont val="Arial"/>
            <family val="2"/>
          </rPr>
          <t>Answer TI question and support debug.</t>
        </r>
      </text>
    </comment>
    <comment ref="EQ9" authorId="0" shapeId="0" xr:uid="{00000000-0006-0000-0B00-00004E000000}">
      <text>
        <r>
          <rPr>
            <sz val="10"/>
            <color theme="1"/>
            <rFont val="Arial"/>
            <family val="2"/>
          </rPr>
          <t>Answer TI question and support debug.</t>
        </r>
      </text>
    </comment>
    <comment ref="EY9" authorId="0" shapeId="0" xr:uid="{00000000-0006-0000-0B00-00004F000000}">
      <text>
        <r>
          <rPr>
            <sz val="10"/>
            <color theme="1"/>
            <rFont val="Arial"/>
            <family val="2"/>
          </rPr>
          <t>Answer TI question and support debug.</t>
        </r>
      </text>
    </comment>
    <comment ref="FA9" authorId="0" shapeId="0" xr:uid="{00000000-0006-0000-0B00-000050000000}">
      <text>
        <r>
          <rPr>
            <sz val="10"/>
            <color theme="1"/>
            <rFont val="Arial"/>
            <family val="2"/>
          </rPr>
          <t>Answer TI question and support debug.</t>
        </r>
      </text>
    </comment>
    <comment ref="FC9" authorId="0" shapeId="0" xr:uid="{00000000-0006-0000-0B00-000051000000}">
      <text>
        <r>
          <rPr>
            <sz val="10"/>
            <color theme="1"/>
            <rFont val="Arial"/>
            <family val="2"/>
          </rPr>
          <t>Answer TI question and support debug.</t>
        </r>
      </text>
    </comment>
    <comment ref="FE9" authorId="0" shapeId="0" xr:uid="{00000000-0006-0000-0B00-000052000000}">
      <text>
        <r>
          <rPr>
            <sz val="10"/>
            <color theme="1"/>
            <rFont val="Arial"/>
            <family val="2"/>
          </rPr>
          <t>Answer TI question and support debug.</t>
        </r>
      </text>
    </comment>
    <comment ref="FG9" authorId="0" shapeId="0" xr:uid="{00000000-0006-0000-0B00-000053000000}">
      <text>
        <r>
          <rPr>
            <sz val="10"/>
            <color theme="1"/>
            <rFont val="Arial"/>
            <family val="2"/>
          </rPr>
          <t>Answer TI question and support debug.</t>
        </r>
      </text>
    </comment>
    <comment ref="FK9" authorId="0" shapeId="0" xr:uid="{00000000-0006-0000-0B00-000054000000}">
      <text>
        <r>
          <rPr>
            <sz val="10"/>
            <color theme="1"/>
            <rFont val="Arial"/>
            <family val="2"/>
          </rPr>
          <t>Answer TI question and support debug.</t>
        </r>
      </text>
    </comment>
    <comment ref="FO9" authorId="0" shapeId="0" xr:uid="{00000000-0006-0000-0B00-000055000000}">
      <text>
        <r>
          <rPr>
            <sz val="10"/>
            <color theme="1"/>
            <rFont val="Arial"/>
            <family val="2"/>
          </rPr>
          <t>Answer TI question and support debug.</t>
        </r>
      </text>
    </comment>
    <comment ref="FQ9" authorId="0" shapeId="0" xr:uid="{00000000-0006-0000-0B00-000056000000}">
      <text>
        <r>
          <rPr>
            <sz val="10"/>
            <color theme="1"/>
            <rFont val="Arial"/>
            <family val="2"/>
          </rPr>
          <t>Answer TI question and support debug.</t>
        </r>
      </text>
    </comment>
    <comment ref="FS9" authorId="0" shapeId="0" xr:uid="{00000000-0006-0000-0B00-000057000000}">
      <text>
        <r>
          <rPr>
            <sz val="10"/>
            <color theme="1"/>
            <rFont val="Arial"/>
            <family val="2"/>
          </rPr>
          <t>Answer TI question and support debug.</t>
        </r>
      </text>
    </comment>
    <comment ref="FY9" authorId="0" shapeId="0" xr:uid="{00000000-0006-0000-0B00-000058000000}">
      <text>
        <r>
          <rPr>
            <sz val="10"/>
            <color theme="1"/>
            <rFont val="Arial"/>
            <family val="2"/>
          </rPr>
          <t>Support TI analyze + debug</t>
        </r>
      </text>
    </comment>
    <comment ref="GA9" authorId="0" shapeId="0" xr:uid="{00000000-0006-0000-0B00-000059000000}">
      <text>
        <r>
          <rPr>
            <sz val="10"/>
            <color theme="1"/>
            <rFont val="Arial"/>
            <family val="2"/>
          </rPr>
          <t>Support TI analyze + debug</t>
        </r>
      </text>
    </comment>
    <comment ref="GC9" authorId="0" shapeId="0" xr:uid="{00000000-0006-0000-0B00-00005A000000}">
      <text>
        <r>
          <rPr>
            <sz val="10"/>
            <color theme="1"/>
            <rFont val="Arial"/>
            <family val="2"/>
          </rPr>
          <t>Support TI analyze + debug</t>
        </r>
      </text>
    </comment>
    <comment ref="GE9" authorId="0" shapeId="0" xr:uid="{00000000-0006-0000-0B00-00005B000000}">
      <text>
        <r>
          <rPr>
            <sz val="10"/>
            <color theme="1"/>
            <rFont val="Arial"/>
            <family val="2"/>
          </rPr>
          <t>Support TI analyze + debug</t>
        </r>
      </text>
    </comment>
    <comment ref="GG9" authorId="0" shapeId="0" xr:uid="{00000000-0006-0000-0B00-00005C000000}">
      <text>
        <r>
          <rPr>
            <sz val="10"/>
            <color theme="1"/>
            <rFont val="Arial"/>
            <family val="2"/>
          </rPr>
          <t>Support TI analyze + debug</t>
        </r>
      </text>
    </comment>
    <comment ref="GQ9" authorId="0" shapeId="0" xr:uid="{00000000-0006-0000-0B00-00005D000000}">
      <text>
        <r>
          <rPr>
            <sz val="10"/>
            <color theme="1"/>
            <rFont val="Arial"/>
            <family val="2"/>
          </rPr>
          <t>Support TI analyze + debug</t>
        </r>
      </text>
    </comment>
    <comment ref="GS9" authorId="0" shapeId="0" xr:uid="{00000000-0006-0000-0B00-00005E000000}">
      <text>
        <r>
          <rPr>
            <sz val="10"/>
            <color theme="1"/>
            <rFont val="Arial"/>
            <family val="2"/>
          </rPr>
          <t>Support TI analyze + debug</t>
        </r>
      </text>
    </comment>
    <comment ref="GW9" authorId="0" shapeId="0" xr:uid="{00000000-0006-0000-0B00-00005F000000}">
      <text>
        <r>
          <rPr>
            <sz val="10"/>
            <color theme="1"/>
            <rFont val="Arial"/>
            <family val="2"/>
          </rPr>
          <t>Support TI analyze + debug</t>
        </r>
      </text>
    </comment>
    <comment ref="GY9" authorId="0" shapeId="0" xr:uid="{00000000-0006-0000-0B00-000060000000}">
      <text>
        <r>
          <rPr>
            <sz val="10"/>
            <color theme="1"/>
            <rFont val="Arial"/>
            <family val="2"/>
          </rPr>
          <t>Support TI analyze + debug</t>
        </r>
      </text>
    </comment>
    <comment ref="HC9" authorId="0" shapeId="0" xr:uid="{00000000-0006-0000-0B00-000061000000}">
      <text>
        <r>
          <rPr>
            <sz val="10"/>
            <color theme="1"/>
            <rFont val="Arial"/>
            <family val="2"/>
          </rPr>
          <t>Support TI analyze + debug</t>
        </r>
      </text>
    </comment>
    <comment ref="HE9" authorId="0" shapeId="0" xr:uid="{00000000-0006-0000-0B00-000062000000}">
      <text>
        <r>
          <rPr>
            <sz val="10"/>
            <color theme="1"/>
            <rFont val="Arial"/>
            <family val="2"/>
          </rPr>
          <t>Support TI analyze + debug</t>
        </r>
      </text>
    </comment>
    <comment ref="HM9" authorId="0" shapeId="0" xr:uid="{00000000-0006-0000-0B00-000063000000}">
      <text>
        <r>
          <rPr>
            <sz val="10"/>
            <color theme="1"/>
            <rFont val="Arial"/>
            <family val="2"/>
          </rPr>
          <t>Support TI analyze + debug</t>
        </r>
      </text>
    </comment>
    <comment ref="HO9" authorId="0" shapeId="0" xr:uid="{00000000-0006-0000-0B00-000064000000}">
      <text>
        <r>
          <rPr>
            <sz val="10"/>
            <color theme="1"/>
            <rFont val="Arial"/>
            <family val="2"/>
          </rPr>
          <t>Support TI analyze + debug</t>
        </r>
      </text>
    </comment>
    <comment ref="HW9" authorId="0" shapeId="0" xr:uid="{00000000-0006-0000-0B00-000065000000}">
      <text>
        <r>
          <rPr>
            <sz val="10"/>
            <color theme="1"/>
            <rFont val="Arial"/>
            <family val="2"/>
          </rPr>
          <t>Support TI analyze</t>
        </r>
      </text>
    </comment>
    <comment ref="CS10" authorId="0" shapeId="0" xr:uid="{00000000-0006-0000-0B00-000066000000}">
      <text>
        <r>
          <rPr>
            <sz val="10"/>
            <color theme="1"/>
            <rFont val="Arial"/>
            <family val="2"/>
          </rPr>
          <t>2 training days: Soft skill: Effective Communication</t>
        </r>
      </text>
    </comment>
    <comment ref="CU10" authorId="0" shapeId="0" xr:uid="{00000000-0006-0000-0B00-000067000000}">
      <text>
        <r>
          <rPr>
            <sz val="10"/>
            <color theme="1"/>
            <rFont val="Arial"/>
            <family val="2"/>
          </rPr>
          <t>2 training days: Soft skill: Effective Communication</t>
        </r>
      </text>
    </comment>
    <comment ref="DM10" authorId="0" shapeId="0" xr:uid="{00000000-0006-0000-0B00-000068000000}">
      <text>
        <r>
          <rPr>
            <sz val="10"/>
            <color theme="1"/>
            <rFont val="Arial"/>
            <family val="2"/>
          </rPr>
          <t xml:space="preserve">Discuss to find out solution to improve RBVH productivity.
Making monthly report.
</t>
        </r>
      </text>
    </comment>
    <comment ref="ES10" authorId="0" shapeId="0" xr:uid="{00000000-0006-0000-0B00-000069000000}">
      <text>
        <r>
          <rPr>
            <sz val="10"/>
            <color theme="1"/>
            <rFont val="Arial"/>
            <family val="2"/>
          </rPr>
          <t>Training.</t>
        </r>
      </text>
    </comment>
    <comment ref="EU10" authorId="0" shapeId="0" xr:uid="{00000000-0006-0000-0B00-00006A000000}">
      <text>
        <r>
          <rPr>
            <sz val="10"/>
            <color theme="1"/>
            <rFont val="Arial"/>
            <family val="2"/>
          </rPr>
          <t>Training.</t>
        </r>
      </text>
    </comment>
    <comment ref="GK10" authorId="0" shapeId="0" xr:uid="{00000000-0006-0000-0B00-00006B000000}">
      <text>
        <r>
          <rPr>
            <sz val="10"/>
            <color theme="1"/>
            <rFont val="Arial"/>
            <family val="2"/>
          </rPr>
          <t>Training 3 days: 10,11,12-Jun</t>
        </r>
      </text>
    </comment>
    <comment ref="II10" authorId="0" shapeId="0" xr:uid="{00000000-0006-0000-0B00-00006C000000}">
      <text>
        <r>
          <rPr>
            <sz val="10"/>
            <color theme="1"/>
            <rFont val="Arial"/>
            <family val="2"/>
          </rPr>
          <t>Discuss team plan</t>
        </r>
      </text>
    </comment>
    <comment ref="DU11" authorId="0" shapeId="0" xr:uid="{00000000-0006-0000-0B00-00006D000000}">
      <text>
        <r>
          <rPr>
            <sz val="10"/>
            <color theme="1"/>
            <rFont val="Arial"/>
            <family val="2"/>
          </rPr>
          <t>Annual leave</t>
        </r>
      </text>
    </comment>
    <comment ref="DW11" authorId="0" shapeId="0" xr:uid="{00000000-0006-0000-0B00-00006E000000}">
      <text>
        <r>
          <rPr>
            <sz val="10"/>
            <color theme="1"/>
            <rFont val="Arial"/>
            <family val="2"/>
          </rPr>
          <t>Annual leave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Huynh Minh Hoang (RBVH/ENG32)</author>
    <author>Pham Thi Thu Huong (RBVH/ENG32)</author>
    <author>Hoang Le Phuong Uyen (RBVH/ENG32)</author>
  </authors>
  <commentList>
    <comment ref="JA4" authorId="0" shapeId="0" xr:uid="{00000000-0006-0000-0C00-000001000000}">
      <text>
        <r>
          <rPr>
            <sz val="10"/>
            <color theme="1"/>
            <rFont val="Arial"/>
            <family val="2"/>
          </rPr>
          <t xml:space="preserve">Write TSpec for Mopf (10TCs)
</t>
        </r>
      </text>
    </comment>
    <comment ref="JC4" authorId="0" shapeId="0" xr:uid="{00000000-0006-0000-0C00-000002000000}">
      <text>
        <r>
          <rPr>
            <sz val="10"/>
            <color theme="1"/>
            <rFont val="Arial"/>
            <family val="2"/>
          </rPr>
          <t>write TS for Mopf (10 TCs)</t>
        </r>
      </text>
    </comment>
    <comment ref="JG4" authorId="0" shapeId="0" xr:uid="{00000000-0006-0000-0C00-000003000000}">
      <text>
        <r>
          <rPr>
            <sz val="10"/>
            <color theme="1"/>
            <rFont val="Arial"/>
            <family val="2"/>
          </rPr>
          <t>Write TS for Mofp (8TCs)</t>
        </r>
      </text>
    </comment>
    <comment ref="JU4" authorId="0" shapeId="0" xr:uid="{00000000-0006-0000-0C00-000004000000}">
      <text>
        <r>
          <rPr>
            <sz val="10"/>
            <color theme="1"/>
            <rFont val="Arial"/>
            <family val="2"/>
          </rPr>
          <t>Write two new TCs to cover IS5 requirement(OIOw)</t>
        </r>
      </text>
    </comment>
    <comment ref="C6" authorId="0" shapeId="0" xr:uid="{00000000-0006-0000-0C00-000005000000}">
      <text>
        <r>
          <rPr>
            <sz val="10"/>
            <color theme="1"/>
            <rFont val="Arial"/>
            <family val="2"/>
          </rPr>
          <t xml:space="preserve">Debug qualification time issue:23 TCs
</t>
        </r>
      </text>
    </comment>
    <comment ref="E6" authorId="0" shapeId="0" xr:uid="{00000000-0006-0000-0C00-000006000000}">
      <text>
        <r>
          <rPr>
            <sz val="10"/>
            <color theme="1"/>
            <rFont val="Arial"/>
            <family val="2"/>
          </rPr>
          <t xml:space="preserve">Investigate CAPL scripts
</t>
        </r>
      </text>
    </comment>
    <comment ref="F6" authorId="1" shapeId="0" xr:uid="{00000000-0006-0000-0C00-000007000000}">
      <text>
        <r>
          <rPr>
            <sz val="10"/>
            <color theme="1"/>
            <rFont val="Arial"/>
            <family val="2"/>
          </rPr>
          <t>CAPL</t>
        </r>
      </text>
    </comment>
    <comment ref="J6" authorId="0" shapeId="0" xr:uid="{00000000-0006-0000-0C00-000008000000}">
      <text>
        <r>
          <rPr>
            <sz val="10"/>
            <color theme="1"/>
            <rFont val="Arial"/>
            <family val="2"/>
          </rPr>
          <t>Implement new TI for terminal signal module</t>
        </r>
      </text>
    </comment>
    <comment ref="L6" authorId="0" shapeId="0" xr:uid="{00000000-0006-0000-0C00-000009000000}">
      <text>
        <r>
          <rPr>
            <sz val="10"/>
            <color theme="1"/>
            <rFont val="Arial"/>
            <family val="2"/>
          </rPr>
          <t xml:space="preserve">debug 3 TCs of Others_Basis
TCH1001212 Voltage_Request_For_Hupe
TCH1001210 Voltage_Request_For_Lichthupe
TCH1001211 Voltage_Request_For_FernLicht
</t>
        </r>
      </text>
    </comment>
    <comment ref="O6" authorId="0" shapeId="0" xr:uid="{00000000-0006-0000-0C00-00000A000000}">
      <text>
        <r>
          <rPr>
            <sz val="10"/>
            <color theme="1"/>
            <rFont val="Arial"/>
            <family val="2"/>
          </rPr>
          <t xml:space="preserve">debug 3 TCs of Others_Basis
TCH1001212 Voltage_Request_For_Hupe
TCH1001210 Voltage_Request_For_Lichthupe
TCH1001211 Voltage_Request_For_FernLicht
</t>
        </r>
      </text>
    </comment>
    <comment ref="W6" authorId="0" shapeId="0" xr:uid="{00000000-0006-0000-0C00-00000B000000}">
      <text>
        <r>
          <rPr>
            <sz val="10"/>
            <color theme="1"/>
            <rFont val="Arial"/>
            <family val="2"/>
          </rPr>
          <t>TCH100381 Horn_activation_MFL_SignalHorn_CAN
TCH100384 horn_request_by_LIN_SMLS
TCH100383 horn_Deactivation_by_EA_02_CAN
TCH100385 horn_activation_without_timelimit</t>
        </r>
      </text>
    </comment>
    <comment ref="Y6" authorId="1" shapeId="0" xr:uid="{00000000-0006-0000-0C00-00000C000000}">
      <text>
        <r>
          <rPr>
            <sz val="10"/>
            <color theme="1"/>
            <rFont val="Arial"/>
            <family val="2"/>
          </rPr>
          <t xml:space="preserve">imp 1 TC in CAPL
Debug 5TCs in automation desk
</t>
        </r>
      </text>
    </comment>
    <comment ref="AG6" authorId="0" shapeId="0" xr:uid="{00000000-0006-0000-0C00-00000D000000}">
      <text>
        <r>
          <rPr>
            <sz val="10"/>
            <color theme="1"/>
            <rFont val="Arial"/>
            <family val="2"/>
          </rPr>
          <t>Debug 3 TCs</t>
        </r>
      </text>
    </comment>
    <comment ref="AI6" authorId="0" shapeId="0" xr:uid="{00000000-0006-0000-0C00-00000E000000}">
      <text>
        <r>
          <rPr>
            <sz val="10"/>
            <color theme="1"/>
            <rFont val="Arial"/>
            <family val="2"/>
          </rPr>
          <t>Rework on 10 TCs</t>
        </r>
      </text>
    </comment>
    <comment ref="AK6" authorId="1" shapeId="0" xr:uid="{00000000-0006-0000-0C00-00000F000000}">
      <text>
        <r>
          <rPr>
            <sz val="10"/>
            <color theme="1"/>
            <rFont val="Arial"/>
            <family val="2"/>
          </rPr>
          <t>CAPL</t>
        </r>
      </text>
    </comment>
    <comment ref="AM6" authorId="1" shapeId="0" xr:uid="{00000000-0006-0000-0C00-000010000000}">
      <text>
        <r>
          <rPr>
            <sz val="10"/>
            <color theme="1"/>
            <rFont val="Arial"/>
            <family val="2"/>
          </rPr>
          <t>CAPL</t>
        </r>
      </text>
    </comment>
    <comment ref="AS6" authorId="0" shapeId="0" xr:uid="{00000000-0006-0000-0C00-000011000000}">
      <text>
        <r>
          <rPr>
            <sz val="10"/>
            <color theme="1"/>
            <rFont val="Arial"/>
            <family val="2"/>
          </rPr>
          <t xml:space="preserve">Debug issue on CAPL 
</t>
        </r>
      </text>
    </comment>
    <comment ref="AU6" authorId="0" shapeId="0" xr:uid="{00000000-0006-0000-0C00-000012000000}">
      <text>
        <r>
          <rPr>
            <sz val="10"/>
            <color theme="1"/>
            <rFont val="Arial"/>
            <family val="2"/>
          </rPr>
          <t>Debug issue on CAPL script</t>
        </r>
      </text>
    </comment>
    <comment ref="AW6" authorId="0" shapeId="0" xr:uid="{00000000-0006-0000-0C00-000013000000}">
      <text>
        <r>
          <rPr>
            <sz val="10"/>
            <color theme="1"/>
            <rFont val="Arial"/>
            <family val="2"/>
          </rPr>
          <t>rework on SW test terminal signal</t>
        </r>
      </text>
    </comment>
    <comment ref="AY6" authorId="0" shapeId="0" xr:uid="{00000000-0006-0000-0C00-000014000000}">
      <text>
        <r>
          <rPr>
            <sz val="10"/>
            <color theme="1"/>
            <rFont val="Arial"/>
            <family val="2"/>
          </rPr>
          <t>Rework on SW test terminal signal</t>
        </r>
      </text>
    </comment>
    <comment ref="BC6" authorId="0" shapeId="0" xr:uid="{00000000-0006-0000-0C00-000015000000}">
      <text>
        <r>
          <rPr>
            <sz val="10"/>
            <color theme="1"/>
            <rFont val="Arial"/>
            <family val="2"/>
          </rPr>
          <t xml:space="preserve">debug 3 TCs of CAPL scripts
TCH0701186 Terminal_S_Deactivation_using_CDL_safe
TCH0701187 Terminal_S_Deactivation_after_Timeout
TCH0701495 VLK_trigger
</t>
        </r>
      </text>
    </comment>
    <comment ref="BE6" authorId="0" shapeId="0" xr:uid="{00000000-0006-0000-0C00-000016000000}">
      <text>
        <r>
          <rPr>
            <sz val="10"/>
            <color theme="1"/>
            <rFont val="Arial"/>
            <family val="2"/>
          </rPr>
          <t>Implement SW test terminal signal</t>
        </r>
      </text>
    </comment>
    <comment ref="BG6" authorId="0" shapeId="0" xr:uid="{00000000-0006-0000-0C00-000017000000}">
      <text>
        <r>
          <rPr>
            <sz val="10"/>
            <color theme="1"/>
            <rFont val="Arial"/>
            <family val="2"/>
          </rPr>
          <t>Update CAPL script following Review comments</t>
        </r>
      </text>
    </comment>
    <comment ref="BW6" authorId="0" shapeId="0" xr:uid="{00000000-0006-0000-0C00-000018000000}">
      <text>
        <r>
          <rPr>
            <sz val="10"/>
            <color theme="1"/>
            <rFont val="Arial"/>
            <family val="2"/>
          </rPr>
          <t>rework on 8 TCs SW-test terminal signal
fix 7 TCs  CAPL review</t>
        </r>
      </text>
    </comment>
    <comment ref="BY6" authorId="0" shapeId="0" xr:uid="{00000000-0006-0000-0C00-000019000000}">
      <text>
        <r>
          <rPr>
            <sz val="10"/>
            <color theme="1"/>
            <rFont val="Arial"/>
            <family val="2"/>
          </rPr>
          <t>rework on 13 TCs of SW test terminal signal
Investigate CAPL to develop function check DTC</t>
        </r>
      </text>
    </comment>
    <comment ref="CE6" authorId="0" shapeId="0" xr:uid="{00000000-0006-0000-0C00-00001A000000}">
      <text>
        <r>
          <rPr>
            <sz val="10"/>
            <color theme="1"/>
            <rFont val="Arial"/>
            <family val="2"/>
          </rPr>
          <t>Rework on 15TCs SW test of Others_Basic module.
=&gt; update TI due to parameters and scenario were changed</t>
        </r>
      </text>
    </comment>
    <comment ref="CG6" authorId="0" shapeId="0" xr:uid="{00000000-0006-0000-0C00-00001B000000}">
      <text>
        <r>
          <rPr>
            <sz val="10"/>
            <color theme="1"/>
            <rFont val="Arial"/>
            <family val="2"/>
          </rPr>
          <t>Rework on 10 TCs SW test of Others_Basis</t>
        </r>
      </text>
    </comment>
    <comment ref="CQ6" authorId="0" shapeId="0" xr:uid="{00000000-0006-0000-0C00-00001C000000}">
      <text>
        <r>
          <rPr>
            <sz val="10"/>
            <color theme="1"/>
            <rFont val="Arial"/>
            <family val="2"/>
          </rPr>
          <t>Rework on 5 TCs of SW test of Others Basis</t>
        </r>
      </text>
    </comment>
    <comment ref="CS6" authorId="0" shapeId="0" xr:uid="{00000000-0006-0000-0C00-00001D000000}">
      <text>
        <r>
          <rPr>
            <sz val="10"/>
            <color theme="1"/>
            <rFont val="Arial"/>
            <family val="2"/>
          </rPr>
          <t>Implement 3 TCs of others Input output</t>
        </r>
      </text>
    </comment>
    <comment ref="CU6" authorId="0" shapeId="0" xr:uid="{00000000-0006-0000-0C00-00001E000000}">
      <text>
        <r>
          <rPr>
            <sz val="10"/>
            <color theme="1"/>
            <rFont val="Arial"/>
            <family val="2"/>
          </rPr>
          <t>Implement 4TCs and check issue for 7TCs</t>
        </r>
      </text>
    </comment>
    <comment ref="CW6" authorId="0" shapeId="0" xr:uid="{00000000-0006-0000-0C00-00001F000000}">
      <text>
        <r>
          <rPr>
            <sz val="10"/>
            <color theme="1"/>
            <rFont val="Arial"/>
            <family val="2"/>
          </rPr>
          <t>Implement 5 TCs of Others IO</t>
        </r>
      </text>
    </comment>
    <comment ref="DC6" authorId="0" shapeId="0" xr:uid="{00000000-0006-0000-0C00-000020000000}">
      <text>
        <r>
          <rPr>
            <sz val="10"/>
            <color theme="1"/>
            <rFont val="Arial"/>
            <family val="2"/>
          </rPr>
          <t>Implement 5TCs of Others_IO</t>
        </r>
      </text>
    </comment>
    <comment ref="DI6" authorId="0" shapeId="0" xr:uid="{00000000-0006-0000-0C00-000021000000}">
      <text>
        <r>
          <rPr>
            <sz val="10"/>
            <color theme="1"/>
            <rFont val="Arial"/>
            <family val="2"/>
          </rPr>
          <t>Implement 5 of others_HW</t>
        </r>
      </text>
    </comment>
    <comment ref="DM6" authorId="0" shapeId="0" xr:uid="{00000000-0006-0000-0C00-000022000000}">
      <text>
        <r>
          <rPr>
            <sz val="10"/>
            <color theme="1"/>
            <rFont val="Arial"/>
            <family val="2"/>
          </rPr>
          <t>Write CAPL for 2 TCs of SW test terminal signal ZAT</t>
        </r>
      </text>
    </comment>
    <comment ref="DU6" authorId="2" shapeId="0" xr:uid="{00000000-0006-0000-0C00-000023000000}">
      <text>
        <r>
          <rPr>
            <sz val="10"/>
            <color theme="1"/>
            <rFont val="Arial"/>
            <family val="2"/>
          </rPr>
          <t>2 test cases in 2.2.2 Zuntance</t>
        </r>
      </text>
    </comment>
    <comment ref="DW6" authorId="0" shapeId="0" xr:uid="{00000000-0006-0000-0C00-000024000000}">
      <text>
        <r>
          <rPr>
            <sz val="10"/>
            <color theme="1"/>
            <rFont val="Arial"/>
            <family val="2"/>
          </rPr>
          <t xml:space="preserve">Write CAPL for 2 TCs of SW test terminal signal ZAT
</t>
        </r>
      </text>
    </comment>
    <comment ref="EA6" authorId="0" shapeId="0" xr:uid="{00000000-0006-0000-0C00-000025000000}">
      <text>
        <r>
          <rPr>
            <sz val="10"/>
            <color theme="1"/>
            <rFont val="Arial"/>
            <family val="2"/>
          </rPr>
          <t>Write CAPL scripts for SW ZAT terminal signal</t>
        </r>
      </text>
    </comment>
    <comment ref="FA6" authorId="0" shapeId="0" xr:uid="{00000000-0006-0000-0C00-000026000000}">
      <text>
        <r>
          <rPr>
            <sz val="10"/>
            <color theme="1"/>
            <rFont val="Arial"/>
            <family val="2"/>
          </rPr>
          <t>Implement new 2 TCs of SW ZAT</t>
        </r>
      </text>
    </comment>
    <comment ref="FC6" authorId="0" shapeId="0" xr:uid="{00000000-0006-0000-0C00-000027000000}">
      <text>
        <r>
          <rPr>
            <sz val="10"/>
            <color theme="1"/>
            <rFont val="Arial"/>
            <family val="2"/>
          </rPr>
          <t xml:space="preserve">Implement 2 TCs of SW ZAT by CAPL
</t>
        </r>
      </text>
    </comment>
    <comment ref="IC6" authorId="0" shapeId="0" xr:uid="{00000000-0006-0000-0C00-000028000000}">
      <text>
        <r>
          <rPr>
            <sz val="10"/>
            <color theme="1"/>
            <rFont val="Arial"/>
            <family val="2"/>
          </rPr>
          <t>Implement TCs for Onw</t>
        </r>
      </text>
    </comment>
    <comment ref="IE6" authorId="0" shapeId="0" xr:uid="{00000000-0006-0000-0C00-000029000000}">
      <text>
        <r>
          <rPr>
            <sz val="10"/>
            <color theme="1"/>
            <rFont val="Arial"/>
            <family val="2"/>
          </rPr>
          <t>Implement TCs for ONw</t>
        </r>
      </text>
    </comment>
    <comment ref="II6" authorId="0" shapeId="0" xr:uid="{00000000-0006-0000-0C00-00002A000000}">
      <text>
        <r>
          <rPr>
            <sz val="10"/>
            <color theme="1"/>
            <rFont val="Arial"/>
            <family val="2"/>
          </rPr>
          <t>Debug on Hil for failed TCs of module ONw</t>
        </r>
      </text>
    </comment>
    <comment ref="IK6" authorId="0" shapeId="0" xr:uid="{00000000-0006-0000-0C00-00002B000000}">
      <text>
        <r>
          <rPr>
            <sz val="10"/>
            <color theme="1"/>
            <rFont val="Arial"/>
            <family val="2"/>
          </rPr>
          <t>Debug on Hil for failed TCs of module ONw</t>
        </r>
      </text>
    </comment>
    <comment ref="IM6" authorId="0" shapeId="0" xr:uid="{00000000-0006-0000-0C00-00002C000000}">
      <text>
        <r>
          <rPr>
            <sz val="10"/>
            <color theme="1"/>
            <rFont val="Arial"/>
            <family val="2"/>
          </rPr>
          <t>Debug on Hil for failed TCs of module ONw</t>
        </r>
      </text>
    </comment>
    <comment ref="IO6" authorId="0" shapeId="0" xr:uid="{00000000-0006-0000-0C00-00002D000000}">
      <text>
        <r>
          <rPr>
            <sz val="10"/>
            <color theme="1"/>
            <rFont val="Arial"/>
            <family val="2"/>
          </rPr>
          <t>Debug on Hil for failed TCs of module ONw</t>
        </r>
      </text>
    </comment>
    <comment ref="IQ6" authorId="0" shapeId="0" xr:uid="{00000000-0006-0000-0C00-00002E000000}">
      <text>
        <r>
          <rPr>
            <sz val="10"/>
            <color theme="1"/>
            <rFont val="Arial"/>
            <family val="2"/>
          </rPr>
          <t>Implement New TCs of ONw</t>
        </r>
      </text>
    </comment>
    <comment ref="IU6" authorId="0" shapeId="0" xr:uid="{00000000-0006-0000-0C00-00002F000000}">
      <text>
        <r>
          <rPr>
            <sz val="10"/>
            <color theme="1"/>
            <rFont val="Arial"/>
            <family val="2"/>
          </rPr>
          <t>Implement TCs of ONw</t>
        </r>
      </text>
    </comment>
    <comment ref="IY6" authorId="0" shapeId="0" xr:uid="{00000000-0006-0000-0C00-000030000000}">
      <text>
        <r>
          <rPr>
            <sz val="10"/>
            <color theme="1"/>
            <rFont val="Arial"/>
            <family val="2"/>
          </rPr>
          <t>Implement TCs ONw</t>
        </r>
      </text>
    </comment>
    <comment ref="KE6" authorId="0" shapeId="0" xr:uid="{00000000-0006-0000-0C00-000031000000}">
      <text>
        <r>
          <rPr>
            <sz val="10"/>
            <color theme="1"/>
            <rFont val="Arial"/>
            <family val="2"/>
          </rPr>
          <t>Implement 2 TCs of ONw</t>
        </r>
      </text>
    </comment>
    <comment ref="C7" authorId="0" shapeId="0" xr:uid="{00000000-0006-0000-0C00-000032000000}">
      <text>
        <r>
          <rPr>
            <sz val="10"/>
            <color theme="1"/>
            <rFont val="Arial"/>
            <family val="2"/>
          </rPr>
          <t>execute TC on Hil with SW F115 for 4 modules: TSw, OHw, OBw, OIOw</t>
        </r>
      </text>
    </comment>
    <comment ref="D7" authorId="0" shapeId="0" xr:uid="{00000000-0006-0000-0C00-000033000000}">
      <text>
        <r>
          <rPr>
            <sz val="10"/>
            <color theme="1"/>
            <rFont val="Arial"/>
            <family val="2"/>
          </rPr>
          <t>Execute for Fusi test</t>
        </r>
      </text>
    </comment>
    <comment ref="CK7" authorId="0" shapeId="0" xr:uid="{00000000-0006-0000-0C00-000034000000}">
      <text>
        <r>
          <rPr>
            <sz val="10"/>
            <color theme="1"/>
            <rFont val="Arial"/>
            <family val="2"/>
          </rPr>
          <t>Execute and debug issue of ZAT FUSI and regression by CAPL Scripts with SW F117</t>
        </r>
      </text>
    </comment>
    <comment ref="DI7" authorId="0" shapeId="0" xr:uid="{00000000-0006-0000-0C00-000035000000}">
      <text>
        <r>
          <rPr>
            <sz val="10"/>
            <color theme="1"/>
            <rFont val="Arial"/>
            <family val="2"/>
          </rPr>
          <t xml:space="preserve">Execute 23 TCs of ZAT CAPL scripts with SW X117
</t>
        </r>
      </text>
    </comment>
    <comment ref="DU7" authorId="0" shapeId="0" xr:uid="{00000000-0006-0000-0C00-000036000000}">
      <text>
        <r>
          <rPr>
            <sz val="10"/>
            <color theme="1"/>
            <rFont val="Arial"/>
            <family val="2"/>
          </rPr>
          <t>Execute and analyze result for four module TSw, OHw, OBw, OIw with SW H117</t>
        </r>
      </text>
    </comment>
    <comment ref="DW7" authorId="0" shapeId="0" xr:uid="{00000000-0006-0000-0C00-000037000000}">
      <text>
        <r>
          <rPr>
            <sz val="10"/>
            <color theme="1"/>
            <rFont val="Arial"/>
            <family val="2"/>
          </rPr>
          <t>Execute 24 TCs of ZAT with CAPL and analyze result</t>
        </r>
      </text>
    </comment>
    <comment ref="EQ7" authorId="0" shapeId="0" xr:uid="{00000000-0006-0000-0C00-000038000000}">
      <text>
        <r>
          <rPr>
            <sz val="10"/>
            <color theme="1"/>
            <rFont val="Arial"/>
            <family val="2"/>
          </rPr>
          <t>Execute 16 TCs  of ZAT FUSI and regression with SW J117</t>
        </r>
      </text>
    </comment>
    <comment ref="HE7" authorId="0" shapeId="0" xr:uid="{00000000-0006-0000-0C00-000039000000}">
      <text>
        <r>
          <rPr>
            <sz val="10"/>
            <color theme="1"/>
            <rFont val="Arial"/>
            <family val="2"/>
          </rPr>
          <t xml:space="preserve">Analyze result and debug for CB18
</t>
        </r>
      </text>
    </comment>
    <comment ref="HO7" authorId="0" shapeId="0" xr:uid="{00000000-0006-0000-0C00-00003A000000}">
      <text>
        <r>
          <rPr>
            <sz val="10"/>
            <color theme="1"/>
            <rFont val="Arial"/>
            <family val="2"/>
          </rPr>
          <t>Execute CAPL for C118</t>
        </r>
      </text>
    </comment>
    <comment ref="HQ7" authorId="0" shapeId="0" xr:uid="{00000000-0006-0000-0C00-00003B000000}">
      <text>
        <r>
          <rPr>
            <sz val="10"/>
            <color theme="1"/>
            <rFont val="Arial"/>
            <family val="2"/>
          </rPr>
          <t>Execute CAPL and analyze failed TCs for Regression with SW C118</t>
        </r>
      </text>
    </comment>
    <comment ref="HW7" authorId="0" shapeId="0" xr:uid="{00000000-0006-0000-0C00-00003C000000}">
      <text>
        <r>
          <rPr>
            <sz val="10"/>
            <color theme="1"/>
            <rFont val="Arial"/>
            <family val="2"/>
          </rPr>
          <t xml:space="preserve">Execute full test and analyze result for 4 modules
</t>
        </r>
      </text>
    </comment>
    <comment ref="HY7" authorId="0" shapeId="0" xr:uid="{00000000-0006-0000-0C00-00003D000000}">
      <text>
        <r>
          <rPr>
            <sz val="10"/>
            <color theme="1"/>
            <rFont val="Arial"/>
            <family val="2"/>
          </rPr>
          <t xml:space="preserve">Execute CAPL script and debugging for Full test TSw
</t>
        </r>
      </text>
    </comment>
    <comment ref="JI7" authorId="0" shapeId="0" xr:uid="{00000000-0006-0000-0C00-00003E000000}">
      <text>
        <r>
          <rPr>
            <sz val="10"/>
            <color theme="1"/>
            <rFont val="Arial"/>
            <family val="2"/>
          </rPr>
          <t xml:space="preserve">Execute FUSI test for 2 versions software X119, F118(20x2=40TCs)
</t>
        </r>
      </text>
    </comment>
    <comment ref="JK7" authorId="0" shapeId="0" xr:uid="{00000000-0006-0000-0C00-00003F000000}">
      <text>
        <r>
          <rPr>
            <sz val="10"/>
            <color theme="1"/>
            <rFont val="Arial"/>
            <family val="2"/>
          </rPr>
          <t>Execute for Regression test</t>
        </r>
      </text>
    </comment>
    <comment ref="JM7" authorId="0" shapeId="0" xr:uid="{00000000-0006-0000-0C00-000040000000}">
      <text>
        <r>
          <rPr>
            <sz val="10"/>
            <color theme="1"/>
            <rFont val="Arial"/>
            <family val="2"/>
          </rPr>
          <t>Excecute CAPL for FUSI and Regression (TSw)</t>
        </r>
      </text>
    </comment>
    <comment ref="KC7" authorId="0" shapeId="0" xr:uid="{00000000-0006-0000-0C00-000041000000}">
      <text>
        <r>
          <rPr>
            <sz val="10"/>
            <color theme="1"/>
            <rFont val="Arial"/>
            <family val="2"/>
          </rPr>
          <t xml:space="preserve">Execute FUSI for X119
</t>
        </r>
      </text>
    </comment>
    <comment ref="K8" authorId="0" shapeId="0" xr:uid="{00000000-0006-0000-0C00-000042000000}">
      <text>
        <r>
          <rPr>
            <sz val="10"/>
            <color theme="1"/>
            <rFont val="Arial"/>
            <family val="2"/>
          </rPr>
          <t>Review 2 TCs of module Others_HW</t>
        </r>
      </text>
    </comment>
    <comment ref="CC9" authorId="0" shapeId="0" xr:uid="{00000000-0006-0000-0C00-000043000000}">
      <text>
        <r>
          <rPr>
            <sz val="10"/>
            <color theme="1"/>
            <rFont val="Arial"/>
            <family val="2"/>
          </rPr>
          <t>Debug CAPL scripts to verify DTC in fault memory</t>
        </r>
      </text>
    </comment>
    <comment ref="CG9" authorId="0" shapeId="0" xr:uid="{00000000-0006-0000-0C00-000044000000}">
      <text>
        <r>
          <rPr>
            <sz val="10"/>
            <color theme="1"/>
            <rFont val="Arial"/>
            <family val="2"/>
          </rPr>
          <t xml:space="preserve">Debug 3 failed TCs of terminal signals </t>
        </r>
      </text>
    </comment>
    <comment ref="CI9" authorId="0" shapeId="0" xr:uid="{00000000-0006-0000-0C00-000045000000}">
      <text>
        <r>
          <rPr>
            <sz val="10"/>
            <color theme="1"/>
            <rFont val="Arial"/>
            <family val="2"/>
          </rPr>
          <t>Debug failed TCs of FUSI terminal signal with new SW F117.</t>
        </r>
      </text>
    </comment>
    <comment ref="CQ9" authorId="0" shapeId="0" xr:uid="{00000000-0006-0000-0C00-000046000000}">
      <text>
        <r>
          <rPr>
            <sz val="10"/>
            <color theme="1"/>
            <rFont val="Arial"/>
            <family val="2"/>
          </rPr>
          <t xml:space="preserve">Debug with Puru about system test of Terminal signal module on Hil 1. </t>
        </r>
      </text>
    </comment>
    <comment ref="CS9" authorId="0" shapeId="0" xr:uid="{00000000-0006-0000-0C00-000047000000}">
      <text>
        <r>
          <rPr>
            <sz val="10"/>
            <color theme="1"/>
            <rFont val="Arial"/>
            <family val="2"/>
          </rPr>
          <t xml:space="preserve">Debug with Bindu about SW test of terminal signal (XCP read and write). 
Provide solutions for SW test
</t>
        </r>
      </text>
    </comment>
    <comment ref="CU9" authorId="0" shapeId="0" xr:uid="{00000000-0006-0000-0C00-000048000000}">
      <text>
        <r>
          <rPr>
            <sz val="10"/>
            <color theme="1"/>
            <rFont val="Arial"/>
            <family val="2"/>
          </rPr>
          <t>Investigate and write DXL script to get internal signal from TS.</t>
        </r>
      </text>
    </comment>
    <comment ref="CW9" authorId="0" shapeId="0" xr:uid="{00000000-0006-0000-0C00-000049000000}">
      <text>
        <r>
          <rPr>
            <sz val="10"/>
            <color theme="1"/>
            <rFont val="Arial"/>
            <family val="2"/>
          </rPr>
          <t>Debug issue on terminal signal system test.</t>
        </r>
      </text>
    </comment>
    <comment ref="DA9" authorId="0" shapeId="0" xr:uid="{00000000-0006-0000-0C00-00004A000000}">
      <text>
        <r>
          <rPr>
            <sz val="10"/>
            <color theme="1"/>
            <rFont val="Arial"/>
            <family val="2"/>
          </rPr>
          <t>team meeting
Debug and check issue on SW test with Puru
Check TS issue(test scenario) with Bindu</t>
        </r>
      </text>
    </comment>
    <comment ref="DE9" authorId="0" shapeId="0" xr:uid="{00000000-0006-0000-0C00-00004B000000}">
      <text>
        <r>
          <rPr>
            <sz val="10"/>
            <color theme="1"/>
            <rFont val="Arial"/>
            <family val="2"/>
          </rPr>
          <t>Debug SW terminal signal test with Puru and Bindu</t>
        </r>
      </text>
    </comment>
    <comment ref="DG9" authorId="0" shapeId="0" xr:uid="{00000000-0006-0000-0C00-00004C000000}">
      <text>
        <r>
          <rPr>
            <sz val="10"/>
            <color theme="1"/>
            <rFont val="Arial"/>
            <family val="2"/>
          </rPr>
          <t xml:space="preserve">investigate CAPL to read and write XCP with Puru and Gopi
</t>
        </r>
      </text>
    </comment>
    <comment ref="DM9" authorId="0" shapeId="0" xr:uid="{00000000-0006-0000-0C00-00004D000000}">
      <text>
        <r>
          <rPr>
            <sz val="10"/>
            <color theme="1"/>
            <rFont val="Arial"/>
            <family val="2"/>
          </rPr>
          <t>discuss with Puru and Bindu to find solution to implement Marco and check the logic of Scenario of TS.</t>
        </r>
      </text>
    </comment>
    <comment ref="EC9" authorId="0" shapeId="0" xr:uid="{00000000-0006-0000-0C00-00004E000000}">
      <text>
        <r>
          <rPr>
            <sz val="10"/>
            <color theme="1"/>
            <rFont val="Arial"/>
            <family val="2"/>
          </rPr>
          <t>Implemented for Macro by CAPL</t>
        </r>
      </text>
    </comment>
    <comment ref="EE9" authorId="0" shapeId="0" xr:uid="{00000000-0006-0000-0C00-00004F000000}">
      <text>
        <r>
          <rPr>
            <sz val="10"/>
            <color theme="1"/>
            <rFont val="Arial"/>
            <family val="2"/>
          </rPr>
          <t xml:space="preserve">Implement 5 Macro
debug and check XCP issue with Puru and Raghavendar
</t>
        </r>
      </text>
    </comment>
    <comment ref="EI9" authorId="0" shapeId="0" xr:uid="{00000000-0006-0000-0C00-000050000000}">
      <text>
        <r>
          <rPr>
            <sz val="10"/>
            <color theme="1"/>
            <rFont val="Arial"/>
            <family val="2"/>
          </rPr>
          <t>Debug XCP issue with Raghavendar and Puru</t>
        </r>
      </text>
    </comment>
    <comment ref="EM9" authorId="0" shapeId="0" xr:uid="{00000000-0006-0000-0C00-000051000000}">
      <text>
        <r>
          <rPr>
            <sz val="10"/>
            <color theme="1"/>
            <rFont val="Arial"/>
            <family val="2"/>
          </rPr>
          <t>Debug XCP issue  in CAPL</t>
        </r>
      </text>
    </comment>
    <comment ref="ES9" authorId="0" shapeId="0" xr:uid="{00000000-0006-0000-0C00-000052000000}">
      <text>
        <r>
          <rPr>
            <sz val="10"/>
            <color theme="1"/>
            <rFont val="Arial"/>
            <family val="2"/>
          </rPr>
          <t>Debug issue XCP read in CAPL (File USED_XCP_Parameters.ini got issue check with Gopi and Puru)</t>
        </r>
      </text>
    </comment>
    <comment ref="EU9" authorId="0" shapeId="0" xr:uid="{00000000-0006-0000-0C00-000053000000}">
      <text>
        <r>
          <rPr>
            <sz val="10"/>
            <color theme="1"/>
            <rFont val="Arial"/>
            <family val="2"/>
          </rPr>
          <t>Debug SW TCs of ZAT by CAPL</t>
        </r>
      </text>
    </comment>
    <comment ref="EY9" authorId="0" shapeId="0" xr:uid="{00000000-0006-0000-0C00-000054000000}">
      <text>
        <r>
          <rPr>
            <sz val="10"/>
            <color theme="1"/>
            <rFont val="Arial"/>
            <family val="2"/>
          </rPr>
          <t>Check with Bindu about failed TCs of FUSI test with SW J117</t>
        </r>
      </text>
    </comment>
    <comment ref="FA9" authorId="0" shapeId="0" xr:uid="{00000000-0006-0000-0C00-000055000000}">
      <text>
        <r>
          <rPr>
            <sz val="10"/>
            <color theme="1"/>
            <rFont val="Arial"/>
            <family val="2"/>
          </rPr>
          <t>Analyze 11 new TCs of SW ZAT to write CAPL(issue on TS)</t>
        </r>
      </text>
    </comment>
    <comment ref="FE9" authorId="0" shapeId="0" xr:uid="{00000000-0006-0000-0C00-000056000000}">
      <text>
        <r>
          <rPr>
            <sz val="10"/>
            <color theme="1"/>
            <rFont val="Arial"/>
            <family val="2"/>
          </rPr>
          <t>Analyze report for J117, K117
Debug issue XCP read, write in CAPL</t>
        </r>
      </text>
    </comment>
    <comment ref="FG9" authorId="0" shapeId="0" xr:uid="{00000000-0006-0000-0C00-000057000000}">
      <text>
        <r>
          <rPr>
            <sz val="10"/>
            <color theme="1"/>
            <rFont val="Arial"/>
            <family val="2"/>
          </rPr>
          <t xml:space="preserve">Analyze report for J117, K117
Debug issue XCP read, write in CAPL
</t>
        </r>
      </text>
    </comment>
    <comment ref="FK9" authorId="0" shapeId="0" xr:uid="{00000000-0006-0000-0C00-000058000000}">
      <text>
        <r>
          <rPr>
            <sz val="10"/>
            <color theme="1"/>
            <rFont val="Arial"/>
            <family val="2"/>
          </rPr>
          <t>Investigate XCP in CAPL</t>
        </r>
      </text>
    </comment>
    <comment ref="FM9" authorId="0" shapeId="0" xr:uid="{00000000-0006-0000-0C00-000059000000}">
      <text>
        <r>
          <rPr>
            <sz val="10"/>
            <color theme="1"/>
            <rFont val="Arial"/>
            <family val="2"/>
          </rPr>
          <t>Investigate XCP in CAPL</t>
        </r>
      </text>
    </comment>
    <comment ref="FO9" authorId="0" shapeId="0" xr:uid="{00000000-0006-0000-0C00-00005A000000}">
      <text>
        <r>
          <rPr>
            <sz val="10"/>
            <color theme="1"/>
            <rFont val="Arial"/>
            <family val="2"/>
          </rPr>
          <t>Investigate XCP in CAPL</t>
        </r>
      </text>
    </comment>
    <comment ref="FQ9" authorId="0" shapeId="0" xr:uid="{00000000-0006-0000-0C00-00005B000000}">
      <text>
        <r>
          <rPr>
            <sz val="10"/>
            <color theme="1"/>
            <rFont val="Arial"/>
            <family val="2"/>
          </rPr>
          <t>Investigate XCP in CAPL</t>
        </r>
      </text>
    </comment>
    <comment ref="FS9" authorId="0" shapeId="0" xr:uid="{00000000-0006-0000-0C00-00005C000000}">
      <text>
        <r>
          <rPr>
            <sz val="10"/>
            <color theme="1"/>
            <rFont val="Arial"/>
            <family val="2"/>
          </rPr>
          <t>Investigate XCP in CAPL</t>
        </r>
      </text>
    </comment>
    <comment ref="FY9" authorId="0" shapeId="0" xr:uid="{00000000-0006-0000-0C00-00005D000000}">
      <text>
        <r>
          <rPr>
            <sz val="10"/>
            <color theme="1"/>
            <rFont val="Arial"/>
            <family val="2"/>
          </rPr>
          <t>Investigate XCP capture in CAPL</t>
        </r>
      </text>
    </comment>
    <comment ref="GA9" authorId="0" shapeId="0" xr:uid="{00000000-0006-0000-0C00-00005E000000}">
      <text>
        <r>
          <rPr>
            <sz val="10"/>
            <color theme="1"/>
            <rFont val="Arial"/>
            <family val="2"/>
          </rPr>
          <t>Investigate XCP capture in CAPL</t>
        </r>
      </text>
    </comment>
    <comment ref="GC9" authorId="0" shapeId="0" xr:uid="{00000000-0006-0000-0C00-00005F000000}">
      <text>
        <r>
          <rPr>
            <sz val="10"/>
            <color theme="1"/>
            <rFont val="Arial"/>
            <family val="2"/>
          </rPr>
          <t>Investigate XCP capture in CAPL</t>
        </r>
      </text>
    </comment>
    <comment ref="GE9" authorId="0" shapeId="0" xr:uid="{00000000-0006-0000-0C00-000060000000}">
      <text>
        <r>
          <rPr>
            <sz val="10"/>
            <color theme="1"/>
            <rFont val="Arial"/>
            <family val="2"/>
          </rPr>
          <t>Investigate XCP capture in CAPL</t>
        </r>
      </text>
    </comment>
    <comment ref="GG9" authorId="0" shapeId="0" xr:uid="{00000000-0006-0000-0C00-000061000000}">
      <text>
        <r>
          <rPr>
            <sz val="10"/>
            <color theme="1"/>
            <rFont val="Arial"/>
            <family val="2"/>
          </rPr>
          <t>Investigate XCP capture in CAPL</t>
        </r>
      </text>
    </comment>
    <comment ref="GK9" authorId="0" shapeId="0" xr:uid="{00000000-0006-0000-0C00-000062000000}">
      <text>
        <r>
          <rPr>
            <sz val="10"/>
            <color theme="1"/>
            <rFont val="Arial"/>
            <family val="2"/>
          </rPr>
          <t>write new Function for XCP capture in CAPL</t>
        </r>
      </text>
    </comment>
    <comment ref="GM9" authorId="0" shapeId="0" xr:uid="{00000000-0006-0000-0C00-000063000000}">
      <text>
        <r>
          <rPr>
            <sz val="10"/>
            <color theme="1"/>
            <rFont val="Arial"/>
            <family val="2"/>
          </rPr>
          <t>write new Function for XCP capture in CAPL</t>
        </r>
      </text>
    </comment>
    <comment ref="GO9" authorId="0" shapeId="0" xr:uid="{00000000-0006-0000-0C00-000064000000}">
      <text>
        <r>
          <rPr>
            <sz val="10"/>
            <color theme="1"/>
            <rFont val="Arial"/>
            <family val="2"/>
          </rPr>
          <t>write new Function for XCP capture in CAPL</t>
        </r>
      </text>
    </comment>
    <comment ref="GQ9" authorId="0" shapeId="0" xr:uid="{00000000-0006-0000-0C00-000065000000}">
      <text>
        <r>
          <rPr>
            <sz val="10"/>
            <color theme="1"/>
            <rFont val="Arial"/>
            <family val="2"/>
          </rPr>
          <t>write new Function for XCP capture in CAPL</t>
        </r>
      </text>
    </comment>
    <comment ref="GS9" authorId="0" shapeId="0" xr:uid="{00000000-0006-0000-0C00-000066000000}">
      <text>
        <r>
          <rPr>
            <sz val="10"/>
            <color theme="1"/>
            <rFont val="Arial"/>
            <family val="2"/>
          </rPr>
          <t>write new Function for XCP capture in CAPL</t>
        </r>
      </text>
    </comment>
    <comment ref="GW9" authorId="0" shapeId="0" xr:uid="{00000000-0006-0000-0C00-000067000000}">
      <text>
        <r>
          <rPr>
            <sz val="10"/>
            <color theme="1"/>
            <rFont val="Arial"/>
            <family val="2"/>
          </rPr>
          <t xml:space="preserve">Separate ZIP file to FUSI, regression, Full test for 4 modules TSw, OHw, OBw, OIOw </t>
        </r>
      </text>
    </comment>
    <comment ref="GY9" authorId="0" shapeId="0" xr:uid="{00000000-0006-0000-0C00-000068000000}">
      <text>
        <r>
          <rPr>
            <sz val="10"/>
            <color theme="1"/>
            <rFont val="Arial"/>
            <family val="2"/>
          </rPr>
          <t xml:space="preserve">Separate ZIP file to FUSI, regression, Full test for 4 modules TSw, OHw, OBw, OIOw </t>
        </r>
      </text>
    </comment>
    <comment ref="HA9" authorId="0" shapeId="0" xr:uid="{00000000-0006-0000-0C00-000069000000}">
      <text>
        <r>
          <rPr>
            <sz val="10"/>
            <color theme="1"/>
            <rFont val="Arial"/>
            <family val="2"/>
          </rPr>
          <t xml:space="preserve">Separate ZIP file to FUSI, regression, Full test for 4 modules TSw, OHw, OBw, OIOw </t>
        </r>
      </text>
    </comment>
    <comment ref="HI9" authorId="0" shapeId="0" xr:uid="{00000000-0006-0000-0C00-00006A000000}">
      <text>
        <r>
          <rPr>
            <sz val="10"/>
            <color theme="1"/>
            <rFont val="Arial"/>
            <family val="2"/>
          </rPr>
          <t>Read requirement for Mofp</t>
        </r>
      </text>
    </comment>
    <comment ref="HK9" authorId="0" shapeId="0" xr:uid="{00000000-0006-0000-0C00-00006B000000}">
      <text>
        <r>
          <rPr>
            <sz val="10"/>
            <color theme="1"/>
            <rFont val="Arial"/>
            <family val="2"/>
          </rPr>
          <t>Read requirement for Mofp</t>
        </r>
      </text>
    </comment>
    <comment ref="HM9" authorId="0" shapeId="0" xr:uid="{00000000-0006-0000-0C00-00006C000000}">
      <text>
        <r>
          <rPr>
            <sz val="10"/>
            <color theme="1"/>
            <rFont val="Arial"/>
            <family val="2"/>
          </rPr>
          <t>Read requirement for Mofp</t>
        </r>
      </text>
    </comment>
    <comment ref="IA9" authorId="0" shapeId="0" xr:uid="{00000000-0006-0000-0C00-00006D000000}">
      <text>
        <r>
          <rPr>
            <sz val="10"/>
            <color theme="1"/>
            <rFont val="Arial"/>
            <family val="2"/>
          </rPr>
          <t>analyze TS for ONw
debug FIU pin issue with Bindu and Shukla</t>
        </r>
      </text>
    </comment>
    <comment ref="II9" authorId="0" shapeId="0" xr:uid="{00000000-0006-0000-0C00-00006E000000}">
      <text>
        <r>
          <rPr>
            <sz val="10"/>
            <color theme="1"/>
            <rFont val="Arial"/>
            <family val="2"/>
          </rPr>
          <t xml:space="preserve">Investigate issue FIU pin
Read requirement for Mofp </t>
        </r>
      </text>
    </comment>
    <comment ref="IK9" authorId="0" shapeId="0" xr:uid="{00000000-0006-0000-0C00-00006F000000}">
      <text>
        <r>
          <rPr>
            <sz val="10"/>
            <color theme="1"/>
            <rFont val="Arial"/>
            <family val="2"/>
          </rPr>
          <t xml:space="preserve">Investigate issue FIU pin
Read requirement for Mofp </t>
        </r>
      </text>
    </comment>
    <comment ref="IM9" authorId="0" shapeId="0" xr:uid="{00000000-0006-0000-0C00-000070000000}">
      <text>
        <r>
          <rPr>
            <sz val="10"/>
            <color theme="1"/>
            <rFont val="Arial"/>
            <family val="2"/>
          </rPr>
          <t xml:space="preserve">Investigate issue FIU pin
Read requirement for Mofp </t>
        </r>
      </text>
    </comment>
    <comment ref="IO9" authorId="0" shapeId="0" xr:uid="{00000000-0006-0000-0C00-000071000000}">
      <text>
        <r>
          <rPr>
            <sz val="10"/>
            <color theme="1"/>
            <rFont val="Arial"/>
            <family val="2"/>
          </rPr>
          <t xml:space="preserve">Investigate issue FIU pin
Read requirement for Mofp </t>
        </r>
      </text>
    </comment>
    <comment ref="IW9" authorId="0" shapeId="0" xr:uid="{00000000-0006-0000-0C00-000072000000}">
      <text>
        <r>
          <rPr>
            <sz val="10"/>
            <color theme="1"/>
            <rFont val="Arial"/>
            <family val="2"/>
          </rPr>
          <t>Analyze TS for MoPf
Debug issue for Onw</t>
        </r>
      </text>
    </comment>
    <comment ref="IY9" authorId="0" shapeId="0" xr:uid="{00000000-0006-0000-0C00-000073000000}">
      <text>
        <r>
          <rPr>
            <sz val="10"/>
            <color theme="1"/>
            <rFont val="Arial"/>
            <family val="2"/>
          </rPr>
          <t xml:space="preserve">Debug issue for ONw
analyze requirement for Mopf TSw
</t>
        </r>
      </text>
    </comment>
    <comment ref="JO9" authorId="0" shapeId="0" xr:uid="{00000000-0006-0000-0C00-000074000000}">
      <text>
        <r>
          <rPr>
            <sz val="10"/>
            <color theme="1"/>
            <rFont val="Arial"/>
            <family val="2"/>
          </rPr>
          <t>Debug ZAT issue with Bindu
Debug ONw failed TCs with Shubham</t>
        </r>
      </text>
    </comment>
    <comment ref="JU9" authorId="0" shapeId="0" xr:uid="{00000000-0006-0000-0C00-000075000000}">
      <text>
        <r>
          <rPr>
            <sz val="10"/>
            <color theme="1"/>
            <rFont val="Arial"/>
            <family val="2"/>
          </rPr>
          <t>investigate CAPL to implement script for separate ZAT pin.</t>
        </r>
      </text>
    </comment>
    <comment ref="JW9" authorId="0" shapeId="0" xr:uid="{00000000-0006-0000-0C00-000076000000}">
      <text>
        <r>
          <rPr>
            <sz val="10"/>
            <color theme="1"/>
            <rFont val="Arial"/>
            <family val="2"/>
          </rPr>
          <t>Debug 2 failed TCs in ONw module</t>
        </r>
      </text>
    </comment>
    <comment ref="KE9" authorId="0" shapeId="0" xr:uid="{00000000-0006-0000-0C00-000077000000}">
      <text>
        <r>
          <rPr>
            <sz val="10"/>
            <color theme="1"/>
            <rFont val="Arial"/>
            <family val="2"/>
          </rPr>
          <t>analyze TSG tool and create TI for MOfp</t>
        </r>
      </text>
    </comment>
    <comment ref="EA10" authorId="0" shapeId="0" xr:uid="{00000000-0006-0000-0C00-000078000000}">
      <text>
        <r>
          <rPr>
            <sz val="10"/>
            <color theme="1"/>
            <rFont val="Arial"/>
            <family val="2"/>
          </rPr>
          <t>Change name of TIs for 4 modules (TSw,Ohw,Obw,OIw)</t>
        </r>
      </text>
    </comment>
    <comment ref="EG10" authorId="0" shapeId="0" xr:uid="{00000000-0006-0000-0C00-000079000000}">
      <text>
        <r>
          <rPr>
            <sz val="10"/>
            <color theme="1"/>
            <rFont val="Arial"/>
            <family val="2"/>
          </rPr>
          <t>Training AuD for new member Eswar.
Analyze and debug issue for 4 modules (TSw,Ohw,Obw,OIw) on sw I117.</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Pham Thi Thu Huong (RBVH/ENG32)</author>
    <author>Nguyen Thi Nhu Quynh (RBVH/ENG32)</author>
  </authors>
  <commentList>
    <comment ref="C6" authorId="0" shapeId="0" xr:uid="{00000000-0006-0000-0D00-000001000000}">
      <text>
        <r>
          <rPr>
            <sz val="10"/>
            <color theme="1"/>
            <rFont val="Arial"/>
            <family val="2"/>
          </rPr>
          <t>Debug 18TCs</t>
        </r>
      </text>
    </comment>
    <comment ref="D6" authorId="1" shapeId="0" xr:uid="{00000000-0006-0000-0D00-000002000000}">
      <text>
        <r>
          <rPr>
            <sz val="10"/>
            <color theme="1"/>
            <rFont val="Arial"/>
            <family val="2"/>
          </rPr>
          <t>Debug 10 TCs</t>
        </r>
      </text>
    </comment>
    <comment ref="E6" authorId="1" shapeId="0" xr:uid="{00000000-0006-0000-0D00-000003000000}">
      <text>
        <r>
          <rPr>
            <sz val="10"/>
            <color theme="1"/>
            <rFont val="Arial"/>
            <family val="2"/>
          </rPr>
          <t xml:space="preserve">- Debug 3 TCs
- Fix 9 TCs as review comments
</t>
        </r>
      </text>
    </comment>
    <comment ref="F6" authorId="1" shapeId="0" xr:uid="{00000000-0006-0000-0D00-000004000000}">
      <text>
        <r>
          <rPr>
            <sz val="10"/>
            <color theme="1"/>
            <rFont val="Arial"/>
            <family val="2"/>
          </rPr>
          <t xml:space="preserve">- Debug 5 TCs
- Fix 4 TCs as review comments
</t>
        </r>
      </text>
    </comment>
    <comment ref="G6" authorId="1" shapeId="0" xr:uid="{00000000-0006-0000-0D00-000005000000}">
      <text>
        <r>
          <rPr>
            <sz val="10"/>
            <color theme="1"/>
            <rFont val="Arial"/>
            <family val="2"/>
          </rPr>
          <t>Prepared for traveling to India</t>
        </r>
      </text>
    </comment>
    <comment ref="L6" authorId="1" shapeId="0" xr:uid="{00000000-0006-0000-0D00-000006000000}">
      <text>
        <r>
          <rPr>
            <sz val="10"/>
            <color theme="1"/>
            <rFont val="Arial"/>
            <family val="2"/>
          </rPr>
          <t xml:space="preserve">- Debug 2 TCs
- Fix 12 TCs as review comments
</t>
        </r>
      </text>
    </comment>
    <comment ref="M6" authorId="1" shapeId="0" xr:uid="{00000000-0006-0000-0D00-000007000000}">
      <text>
        <r>
          <rPr>
            <sz val="10"/>
            <color theme="1"/>
            <rFont val="Arial"/>
            <family val="2"/>
          </rPr>
          <t xml:space="preserve">- Debug 4 TCs
- Fix 3 TCs as review comments
</t>
        </r>
      </text>
    </comment>
    <comment ref="O6" authorId="1" shapeId="0" xr:uid="{00000000-0006-0000-0D00-000008000000}">
      <text>
        <r>
          <rPr>
            <sz val="10"/>
            <color theme="1"/>
            <rFont val="Arial"/>
            <family val="2"/>
          </rPr>
          <t xml:space="preserve">Debug 3 TCs
</t>
        </r>
      </text>
    </comment>
    <comment ref="S6" authorId="1" shapeId="0" xr:uid="{00000000-0006-0000-0D00-000009000000}">
      <text>
        <r>
          <rPr>
            <sz val="10"/>
            <color theme="1"/>
            <rFont val="Arial"/>
            <family val="2"/>
          </rPr>
          <t xml:space="preserve">Debug 5 TCs
</t>
        </r>
      </text>
    </comment>
    <comment ref="W6" authorId="1" shapeId="0" xr:uid="{00000000-0006-0000-0D00-00000A000000}">
      <text>
        <r>
          <rPr>
            <sz val="10"/>
            <color theme="1"/>
            <rFont val="Arial"/>
            <family val="2"/>
          </rPr>
          <t xml:space="preserve">Debug 5 TCs
</t>
        </r>
      </text>
    </comment>
    <comment ref="Y6" authorId="1" shapeId="0" xr:uid="{00000000-0006-0000-0D00-00000B000000}">
      <text>
        <r>
          <rPr>
            <sz val="10"/>
            <color theme="1"/>
            <rFont val="Arial"/>
            <family val="2"/>
          </rPr>
          <t xml:space="preserve">Debug 5 TCs
</t>
        </r>
      </text>
    </comment>
    <comment ref="AE6" authorId="1" shapeId="0" xr:uid="{00000000-0006-0000-0D00-00000C000000}">
      <text>
        <r>
          <rPr>
            <sz val="10"/>
            <color theme="1"/>
            <rFont val="Arial"/>
            <family val="2"/>
          </rPr>
          <t xml:space="preserve">Debug 10 TCs
</t>
        </r>
      </text>
    </comment>
    <comment ref="AG6" authorId="1" shapeId="0" xr:uid="{00000000-0006-0000-0D00-00000D000000}">
      <text>
        <r>
          <rPr>
            <sz val="10"/>
            <color theme="1"/>
            <rFont val="Arial"/>
            <family val="2"/>
          </rPr>
          <t xml:space="preserve">- Debug 2 TCs
- Fix 2 TCs as review comments
</t>
        </r>
      </text>
    </comment>
    <comment ref="AQ6" authorId="1" shapeId="0" xr:uid="{00000000-0006-0000-0D00-00000E000000}">
      <text>
        <r>
          <rPr>
            <sz val="10"/>
            <color theme="1"/>
            <rFont val="Arial"/>
            <family val="2"/>
          </rPr>
          <t>- Fix 3 TCs as review comments
- Debug 5 TCs</t>
        </r>
      </text>
    </comment>
    <comment ref="AS6" authorId="1" shapeId="0" xr:uid="{00000000-0006-0000-0D00-00000F000000}">
      <text>
        <r>
          <rPr>
            <sz val="10"/>
            <color theme="1"/>
            <rFont val="Arial"/>
            <family val="2"/>
          </rPr>
          <t>- Implementing: 8 TCs</t>
        </r>
      </text>
    </comment>
    <comment ref="AU6" authorId="1" shapeId="0" xr:uid="{00000000-0006-0000-0D00-000010000000}">
      <text>
        <r>
          <rPr>
            <sz val="10"/>
            <color theme="1"/>
            <rFont val="Arial"/>
            <family val="2"/>
          </rPr>
          <t>- Debug 3 TCs</t>
        </r>
      </text>
    </comment>
    <comment ref="AW6" authorId="1" shapeId="0" xr:uid="{00000000-0006-0000-0D00-000011000000}">
      <text>
        <r>
          <rPr>
            <sz val="10"/>
            <color theme="1"/>
            <rFont val="Arial"/>
            <family val="2"/>
          </rPr>
          <t xml:space="preserve">-Debug 2 TCs
- Implementing: 6 TCs
</t>
        </r>
      </text>
    </comment>
    <comment ref="AY6" authorId="1" shapeId="0" xr:uid="{00000000-0006-0000-0D00-000012000000}">
      <text>
        <r>
          <rPr>
            <sz val="10"/>
            <color theme="1"/>
            <rFont val="Arial"/>
            <family val="2"/>
          </rPr>
          <t>- Check manual 5 TCs
- Debug 1 TC</t>
        </r>
      </text>
    </comment>
    <comment ref="BC6" authorId="1" shapeId="0" xr:uid="{00000000-0006-0000-0D00-000013000000}">
      <text>
        <r>
          <rPr>
            <sz val="10"/>
            <color theme="1"/>
            <rFont val="Arial"/>
            <family val="2"/>
          </rPr>
          <t>- Debug 4 TCs</t>
        </r>
      </text>
    </comment>
    <comment ref="BE6" authorId="1" shapeId="0" xr:uid="{00000000-0006-0000-0D00-000014000000}">
      <text>
        <r>
          <rPr>
            <sz val="10"/>
            <color theme="1"/>
            <rFont val="Arial"/>
            <family val="2"/>
          </rPr>
          <t>- Transfer task and move to Light</t>
        </r>
      </text>
    </comment>
    <comment ref="BG6" authorId="1" shapeId="0" xr:uid="{00000000-0006-0000-0D00-000015000000}">
      <text>
        <r>
          <rPr>
            <sz val="10"/>
            <color theme="1"/>
            <rFont val="Arial"/>
            <family val="2"/>
          </rPr>
          <t>- Implementing: 6 TCs</t>
        </r>
      </text>
    </comment>
    <comment ref="BI6" authorId="1" shapeId="0" xr:uid="{00000000-0006-0000-0D00-000016000000}">
      <text>
        <r>
          <rPr>
            <sz val="10"/>
            <color theme="1"/>
            <rFont val="Arial"/>
            <family val="2"/>
          </rPr>
          <t>- Debug 1 TC
- Implementing: 6 TCs</t>
        </r>
      </text>
    </comment>
    <comment ref="BQ6" authorId="1" shapeId="0" xr:uid="{00000000-0006-0000-0D00-000017000000}">
      <text>
        <r>
          <rPr>
            <sz val="10"/>
            <color theme="1"/>
            <rFont val="Arial"/>
            <family val="2"/>
          </rPr>
          <t>- Debug 1 TC
- Implementing: 8 TCs</t>
        </r>
      </text>
    </comment>
    <comment ref="BS6" authorId="1" shapeId="0" xr:uid="{00000000-0006-0000-0D00-000018000000}">
      <text>
        <r>
          <rPr>
            <sz val="10"/>
            <color theme="1"/>
            <rFont val="Arial"/>
            <family val="2"/>
          </rPr>
          <t>-Debug: 4 TCs
- Implementing: 6 TCs</t>
        </r>
      </text>
    </comment>
    <comment ref="BU6" authorId="1" shapeId="0" xr:uid="{00000000-0006-0000-0D00-000019000000}">
      <text>
        <r>
          <rPr>
            <sz val="10"/>
            <color theme="1"/>
            <rFont val="Arial"/>
            <family val="2"/>
          </rPr>
          <t>- Implementing: 8TCs</t>
        </r>
      </text>
    </comment>
    <comment ref="BW6" authorId="1" shapeId="0" xr:uid="{00000000-0006-0000-0D00-00001A000000}">
      <text>
        <r>
          <rPr>
            <sz val="10"/>
            <color theme="1"/>
            <rFont val="Arial"/>
            <family val="2"/>
          </rPr>
          <t>- Implementing: 7 TCs</t>
        </r>
      </text>
    </comment>
    <comment ref="BY6" authorId="1" shapeId="0" xr:uid="{00000000-0006-0000-0D00-00001B000000}">
      <text>
        <r>
          <rPr>
            <sz val="10"/>
            <color theme="1"/>
            <rFont val="Arial"/>
            <family val="2"/>
          </rPr>
          <t>- Implementing: 8 TCs</t>
        </r>
      </text>
    </comment>
    <comment ref="CC6" authorId="1" shapeId="0" xr:uid="{00000000-0006-0000-0D00-00001C000000}">
      <text>
        <r>
          <rPr>
            <sz val="10"/>
            <color theme="1"/>
            <rFont val="Arial"/>
            <family val="2"/>
          </rPr>
          <t>- Rework after review: 23 TCs
- Implementing: 7 TCs</t>
        </r>
      </text>
    </comment>
    <comment ref="CE6" authorId="1" shapeId="0" xr:uid="{00000000-0006-0000-0D00-00001D000000}">
      <text>
        <r>
          <rPr>
            <sz val="10"/>
            <color theme="1"/>
            <rFont val="Arial"/>
            <family val="2"/>
          </rPr>
          <t>- 37 TCs changed to In-progress status
- Implementing: 5 TCs</t>
        </r>
      </text>
    </comment>
    <comment ref="CG6" authorId="1" shapeId="0" xr:uid="{00000000-0006-0000-0D00-00001E000000}">
      <text>
        <r>
          <rPr>
            <sz val="10"/>
            <color theme="1"/>
            <rFont val="Arial"/>
            <family val="2"/>
          </rPr>
          <t>- Implementing: 6 TCs</t>
        </r>
      </text>
    </comment>
    <comment ref="CI6" authorId="1" shapeId="0" xr:uid="{00000000-0006-0000-0D00-00001F000000}">
      <text>
        <r>
          <rPr>
            <sz val="10"/>
            <color theme="1"/>
            <rFont val="Arial"/>
            <family val="2"/>
          </rPr>
          <t>- Got fever</t>
        </r>
      </text>
    </comment>
    <comment ref="CK6" authorId="1" shapeId="0" xr:uid="{00000000-0006-0000-0D00-000020000000}">
      <text>
        <r>
          <rPr>
            <sz val="10"/>
            <color theme="1"/>
            <rFont val="Arial"/>
            <family val="2"/>
          </rPr>
          <t>- Team Outing</t>
        </r>
      </text>
    </comment>
    <comment ref="CO6" authorId="1" shapeId="0" xr:uid="{00000000-0006-0000-0D00-000021000000}">
      <text>
        <r>
          <rPr>
            <sz val="10"/>
            <color theme="1"/>
            <rFont val="Arial"/>
            <family val="2"/>
          </rPr>
          <t>- Implementing: 8 TCs</t>
        </r>
      </text>
    </comment>
    <comment ref="CQ6" authorId="1" shapeId="0" xr:uid="{00000000-0006-0000-0D00-000022000000}">
      <text>
        <r>
          <rPr>
            <sz val="10"/>
            <color theme="1"/>
            <rFont val="Arial"/>
            <family val="2"/>
          </rPr>
          <t>- Implementing: 4 TCs
- Send reviewer: 37 TCs</t>
        </r>
      </text>
    </comment>
    <comment ref="CS6" authorId="1" shapeId="0" xr:uid="{00000000-0006-0000-0D00-000023000000}">
      <text>
        <r>
          <rPr>
            <sz val="10"/>
            <color theme="1"/>
            <rFont val="Arial"/>
            <family val="2"/>
          </rPr>
          <t>- Implementing: 7 TCs
- Rework: 7 TCs</t>
        </r>
      </text>
    </comment>
    <comment ref="CW6" authorId="1" shapeId="0" xr:uid="{00000000-0006-0000-0D00-000024000000}">
      <text>
        <r>
          <rPr>
            <sz val="10"/>
            <color theme="1"/>
            <rFont val="Arial"/>
            <family val="2"/>
          </rPr>
          <t>- 37 TCs changed to In-progress status
- Implementing: 2 TCs</t>
        </r>
      </text>
    </comment>
    <comment ref="DA6" authorId="1" shapeId="0" xr:uid="{00000000-0006-0000-0D00-000025000000}">
      <text>
        <r>
          <rPr>
            <sz val="10"/>
            <color theme="1"/>
            <rFont val="Arial"/>
            <family val="2"/>
          </rPr>
          <t>-Implementing: 7TCs</t>
        </r>
      </text>
    </comment>
    <comment ref="DE6" authorId="1" shapeId="0" xr:uid="{00000000-0006-0000-0D00-000026000000}">
      <text>
        <r>
          <rPr>
            <sz val="10"/>
            <color theme="1"/>
            <rFont val="Arial"/>
            <family val="2"/>
          </rPr>
          <t xml:space="preserve">-Rework: 15 TCs
</t>
        </r>
      </text>
    </comment>
    <comment ref="DG6" authorId="1" shapeId="0" xr:uid="{00000000-0006-0000-0D00-000027000000}">
      <text>
        <r>
          <rPr>
            <sz val="10"/>
            <color theme="1"/>
            <rFont val="Arial"/>
            <family val="2"/>
          </rPr>
          <t>-Rework: 10TCs</t>
        </r>
      </text>
    </comment>
    <comment ref="DI6" authorId="1" shapeId="0" xr:uid="{00000000-0006-0000-0D00-000028000000}">
      <text>
        <r>
          <rPr>
            <sz val="10"/>
            <color theme="1"/>
            <rFont val="Arial"/>
            <family val="2"/>
          </rPr>
          <t>- analyze Test spec of new task
- implementing: 1 TC</t>
        </r>
      </text>
    </comment>
    <comment ref="DM6" authorId="1" shapeId="0" xr:uid="{00000000-0006-0000-0D00-000029000000}">
      <text>
        <r>
          <rPr>
            <sz val="10"/>
            <color theme="1"/>
            <rFont val="Arial"/>
            <family val="2"/>
          </rPr>
          <t>- Got sick</t>
        </r>
      </text>
    </comment>
    <comment ref="DO6" authorId="1" shapeId="0" xr:uid="{00000000-0006-0000-0D00-00002A000000}">
      <text>
        <r>
          <rPr>
            <sz val="10"/>
            <color theme="1"/>
            <rFont val="Arial"/>
            <family val="2"/>
          </rPr>
          <t>- Debug: 2 TCs
- Implementing: 2 TCs</t>
        </r>
      </text>
    </comment>
    <comment ref="DU6" authorId="1" shapeId="0" xr:uid="{00000000-0006-0000-0D00-00002B000000}">
      <text>
        <r>
          <rPr>
            <sz val="10"/>
            <color theme="1"/>
            <rFont val="Arial"/>
            <family val="2"/>
          </rPr>
          <t>- Implementing 5 TCs
- Debug: 2</t>
        </r>
      </text>
    </comment>
    <comment ref="DW6" authorId="1" shapeId="0" xr:uid="{00000000-0006-0000-0D00-00002C000000}">
      <text>
        <r>
          <rPr>
            <sz val="10"/>
            <color theme="1"/>
            <rFont val="Arial"/>
            <family val="2"/>
          </rPr>
          <t>- Implementing 7 TCs
- Debug: 2 TCs</t>
        </r>
      </text>
    </comment>
    <comment ref="EA6" authorId="1" shapeId="0" xr:uid="{00000000-0006-0000-0D00-00002D000000}">
      <text>
        <r>
          <rPr>
            <sz val="10"/>
            <color theme="1"/>
            <rFont val="Arial"/>
            <family val="2"/>
          </rPr>
          <t>- Implementing 8TCs</t>
        </r>
      </text>
    </comment>
    <comment ref="EC6" authorId="1" shapeId="0" xr:uid="{00000000-0006-0000-0D00-00002E000000}">
      <text>
        <r>
          <rPr>
            <sz val="10"/>
            <color theme="1"/>
            <rFont val="Arial"/>
            <family val="2"/>
          </rPr>
          <t xml:space="preserve">- Implementing: 6 TCs
</t>
        </r>
      </text>
    </comment>
    <comment ref="EE6" authorId="1" shapeId="0" xr:uid="{00000000-0006-0000-0D00-00002F000000}">
      <text>
        <r>
          <rPr>
            <sz val="10"/>
            <color theme="1"/>
            <rFont val="Arial"/>
            <family val="2"/>
          </rPr>
          <t>- Implementing: 2 TCs
- Debugging: 2 TCs</t>
        </r>
      </text>
    </comment>
    <comment ref="EG6" authorId="1" shapeId="0" xr:uid="{00000000-0006-0000-0D00-000030000000}">
      <text>
        <r>
          <rPr>
            <sz val="10"/>
            <color theme="1"/>
            <rFont val="Arial"/>
            <family val="2"/>
          </rPr>
          <t xml:space="preserve">- Send 9 TCs to reviewer
- Implementing 4 TCs
- Debugging: 2 TCs </t>
        </r>
      </text>
    </comment>
    <comment ref="EI6" authorId="1" shapeId="0" xr:uid="{00000000-0006-0000-0D00-000031000000}">
      <text>
        <r>
          <rPr>
            <sz val="10"/>
            <color theme="1"/>
            <rFont val="Arial"/>
            <family val="2"/>
          </rPr>
          <t>- Rework: 7 TCs
- Implementing: 3 TCs</t>
        </r>
      </text>
    </comment>
    <comment ref="EM6" authorId="1" shapeId="0" xr:uid="{00000000-0006-0000-0D00-000032000000}">
      <text>
        <r>
          <rPr>
            <sz val="10"/>
            <color theme="1"/>
            <rFont val="Arial"/>
            <family val="2"/>
          </rPr>
          <t>- Rework: 3 TCs
- Debugging: 2 TCs</t>
        </r>
      </text>
    </comment>
    <comment ref="EO6" authorId="1" shapeId="0" xr:uid="{00000000-0006-0000-0D00-000033000000}">
      <text>
        <r>
          <rPr>
            <sz val="10"/>
            <color theme="1"/>
            <rFont val="Arial"/>
            <family val="2"/>
          </rPr>
          <t>- implementing: 4 TCs</t>
        </r>
      </text>
    </comment>
    <comment ref="EQ6" authorId="1" shapeId="0" xr:uid="{00000000-0006-0000-0D00-000034000000}">
      <text>
        <r>
          <rPr>
            <sz val="10"/>
            <color theme="1"/>
            <rFont val="Arial"/>
            <family val="2"/>
          </rPr>
          <t>- Implementing: 5 TCs</t>
        </r>
      </text>
    </comment>
    <comment ref="ES6" authorId="1" shapeId="0" xr:uid="{00000000-0006-0000-0D00-000035000000}">
      <text>
        <r>
          <rPr>
            <sz val="10"/>
            <color theme="1"/>
            <rFont val="Arial"/>
            <family val="2"/>
          </rPr>
          <t>- Rework: 3 TCs
- Implementing: 4 TCs</t>
        </r>
      </text>
    </comment>
    <comment ref="EY6" authorId="1" shapeId="0" xr:uid="{00000000-0006-0000-0D00-000036000000}">
      <text>
        <r>
          <rPr>
            <sz val="10"/>
            <color theme="1"/>
            <rFont val="Arial"/>
            <family val="2"/>
          </rPr>
          <t>- Implementing: 4 TCs</t>
        </r>
      </text>
    </comment>
    <comment ref="FA6" authorId="1" shapeId="0" xr:uid="{00000000-0006-0000-0D00-000037000000}">
      <text>
        <r>
          <rPr>
            <sz val="10"/>
            <color theme="1"/>
            <rFont val="Arial"/>
            <family val="2"/>
          </rPr>
          <t>- Rework 5 TCs
- Implementing: 2 TCs</t>
        </r>
      </text>
    </comment>
    <comment ref="FC6" authorId="1" shapeId="0" xr:uid="{00000000-0006-0000-0D00-000038000000}">
      <text>
        <r>
          <rPr>
            <sz val="10"/>
            <color theme="1"/>
            <rFont val="Arial"/>
            <family val="2"/>
          </rPr>
          <t>- Implementing: 3 TCs</t>
        </r>
      </text>
    </comment>
    <comment ref="FE6" authorId="1" shapeId="0" xr:uid="{00000000-0006-0000-0D00-000039000000}">
      <text>
        <r>
          <rPr>
            <sz val="10"/>
            <color theme="1"/>
            <rFont val="Arial"/>
            <family val="2"/>
          </rPr>
          <t>- Send 4 TCs to reviewer
- Implementing: 4 TCs</t>
        </r>
      </text>
    </comment>
    <comment ref="FG6" authorId="1" shapeId="0" xr:uid="{00000000-0006-0000-0D00-00003A000000}">
      <text>
        <r>
          <rPr>
            <sz val="10"/>
            <color theme="1"/>
            <rFont val="Arial"/>
            <family val="2"/>
          </rPr>
          <t xml:space="preserve">- Send 13 TCs to reviewer
- Reword 4 TCs
</t>
        </r>
      </text>
    </comment>
    <comment ref="FK6" authorId="1" shapeId="0" xr:uid="{00000000-0006-0000-0D00-00003B000000}">
      <text>
        <r>
          <rPr>
            <sz val="10"/>
            <color theme="1"/>
            <rFont val="Arial"/>
            <family val="2"/>
          </rPr>
          <t>-Rework: 10TCs</t>
        </r>
      </text>
    </comment>
    <comment ref="FM6" authorId="1" shapeId="0" xr:uid="{00000000-0006-0000-0D00-00003C000000}">
      <text>
        <r>
          <rPr>
            <sz val="10"/>
            <color theme="1"/>
            <rFont val="Arial"/>
            <family val="2"/>
          </rPr>
          <t>- Implementing: 5TCs</t>
        </r>
      </text>
    </comment>
    <comment ref="FQ6" authorId="1" shapeId="0" xr:uid="{00000000-0006-0000-0D00-00003D000000}">
      <text>
        <r>
          <rPr>
            <sz val="10"/>
            <color theme="1"/>
            <rFont val="Arial"/>
            <family val="2"/>
          </rPr>
          <t>- Implementing: 1TCs
- Rework: 5TCs</t>
        </r>
      </text>
    </comment>
    <comment ref="FY6" authorId="1" shapeId="0" xr:uid="{00000000-0006-0000-0D00-00003E000000}">
      <text>
        <r>
          <rPr>
            <sz val="10"/>
            <color theme="1"/>
            <rFont val="Arial"/>
            <family val="2"/>
          </rPr>
          <t>- Rework: 4TCs
- Implementing: 1TCs</t>
        </r>
      </text>
    </comment>
    <comment ref="GC6" authorId="1" shapeId="0" xr:uid="{00000000-0006-0000-0D00-00003F000000}">
      <text>
        <r>
          <rPr>
            <sz val="10"/>
            <color theme="1"/>
            <rFont val="Arial"/>
            <family val="2"/>
          </rPr>
          <t>-Debugging: 1TCs</t>
        </r>
      </text>
    </comment>
    <comment ref="GE6" authorId="1" shapeId="0" xr:uid="{00000000-0006-0000-0D00-000040000000}">
      <text>
        <r>
          <rPr>
            <sz val="10"/>
            <color theme="1"/>
            <rFont val="Arial"/>
            <family val="2"/>
          </rPr>
          <t xml:space="preserve">- Debugging: 2 TCs
</t>
        </r>
      </text>
    </comment>
    <comment ref="GW6" authorId="1" shapeId="0" xr:uid="{00000000-0006-0000-0D00-000041000000}">
      <text>
        <r>
          <rPr>
            <sz val="10"/>
            <color theme="1"/>
            <rFont val="Arial"/>
            <family val="2"/>
          </rPr>
          <t>- Implementing &amp; analyze: 5 TCs</t>
        </r>
      </text>
    </comment>
    <comment ref="GY6" authorId="1" shapeId="0" xr:uid="{00000000-0006-0000-0D00-000042000000}">
      <text>
        <r>
          <rPr>
            <sz val="10"/>
            <color theme="1"/>
            <rFont val="Arial"/>
            <family val="2"/>
          </rPr>
          <t>- Debug: 1 TCs</t>
        </r>
      </text>
    </comment>
    <comment ref="HA6" authorId="1" shapeId="0" xr:uid="{00000000-0006-0000-0D00-000043000000}">
      <text>
        <r>
          <rPr>
            <sz val="10"/>
            <color theme="1"/>
            <rFont val="Arial"/>
            <family val="2"/>
          </rPr>
          <t>- Rework: 4 TCs</t>
        </r>
      </text>
    </comment>
    <comment ref="HC6" authorId="1" shapeId="0" xr:uid="{00000000-0006-0000-0D00-000044000000}">
      <text>
        <r>
          <rPr>
            <sz val="10"/>
            <color theme="1"/>
            <rFont val="Arial"/>
            <family val="2"/>
          </rPr>
          <t>-Implementing: 4 TCs</t>
        </r>
      </text>
    </comment>
    <comment ref="HE6" authorId="1" shapeId="0" xr:uid="{00000000-0006-0000-0D00-000045000000}">
      <text>
        <r>
          <rPr>
            <sz val="10"/>
            <color theme="1"/>
            <rFont val="Arial"/>
            <family val="2"/>
          </rPr>
          <t>- Implementing: 2 TCs
- Debugging: 4 TCs</t>
        </r>
      </text>
    </comment>
    <comment ref="HI6" authorId="1" shapeId="0" xr:uid="{00000000-0006-0000-0D00-000046000000}">
      <text>
        <r>
          <rPr>
            <sz val="10"/>
            <color theme="1"/>
            <rFont val="Arial"/>
            <family val="2"/>
          </rPr>
          <t>- Implementing: 1 TCs
- Debug: 2 TCs</t>
        </r>
      </text>
    </comment>
    <comment ref="HK6" authorId="1" shapeId="0" xr:uid="{00000000-0006-0000-0D00-000047000000}">
      <text>
        <r>
          <rPr>
            <sz val="10"/>
            <color theme="1"/>
            <rFont val="Arial"/>
            <family val="2"/>
          </rPr>
          <t>- Analyze: 2TCs
- Debugging: 3 TCs</t>
        </r>
      </text>
    </comment>
    <comment ref="HM6" authorId="1" shapeId="0" xr:uid="{00000000-0006-0000-0D00-000048000000}">
      <text>
        <r>
          <rPr>
            <sz val="10"/>
            <color theme="1"/>
            <rFont val="Arial"/>
            <family val="2"/>
          </rPr>
          <t>- Debugging: 3 TCs</t>
        </r>
      </text>
    </comment>
    <comment ref="HO6" authorId="1" shapeId="0" xr:uid="{00000000-0006-0000-0D00-000049000000}">
      <text>
        <r>
          <rPr>
            <sz val="10"/>
            <color theme="1"/>
            <rFont val="Arial"/>
            <family val="2"/>
          </rPr>
          <t>- Debugging: 3 TCs</t>
        </r>
      </text>
    </comment>
    <comment ref="HQ6" authorId="1" shapeId="0" xr:uid="{00000000-0006-0000-0D00-00004A000000}">
      <text>
        <r>
          <rPr>
            <sz val="10"/>
            <color theme="1"/>
            <rFont val="Arial"/>
            <family val="2"/>
          </rPr>
          <t>- Debugging: 3 TCs</t>
        </r>
      </text>
    </comment>
    <comment ref="HW6" authorId="1" shapeId="0" xr:uid="{00000000-0006-0000-0D00-00004B000000}">
      <text>
        <r>
          <rPr>
            <sz val="10"/>
            <color theme="1"/>
            <rFont val="Arial"/>
            <family val="2"/>
          </rPr>
          <t>- Debugging: 3 TCs</t>
        </r>
      </text>
    </comment>
    <comment ref="HY6" authorId="1" shapeId="0" xr:uid="{00000000-0006-0000-0D00-00004C000000}">
      <text>
        <r>
          <rPr>
            <sz val="10"/>
            <color theme="1"/>
            <rFont val="Arial"/>
            <family val="2"/>
          </rPr>
          <t xml:space="preserve">- Debugging: 1 TCs
</t>
        </r>
      </text>
    </comment>
    <comment ref="IA6" authorId="1" shapeId="0" xr:uid="{00000000-0006-0000-0D00-00004D000000}">
      <text>
        <r>
          <rPr>
            <sz val="10"/>
            <color theme="1"/>
            <rFont val="Arial"/>
            <family val="2"/>
          </rPr>
          <t>- Debugging: 1 TCs
- Get 2 TCs for implement</t>
        </r>
      </text>
    </comment>
    <comment ref="IC6" authorId="1" shapeId="0" xr:uid="{00000000-0006-0000-0D00-00004E000000}">
      <text>
        <r>
          <rPr>
            <sz val="10"/>
            <color theme="1"/>
            <rFont val="Arial"/>
            <family val="2"/>
          </rPr>
          <t>- Debugging: 2 TCs</t>
        </r>
      </text>
    </comment>
    <comment ref="IE6" authorId="1" shapeId="0" xr:uid="{00000000-0006-0000-0D00-00004F000000}">
      <text>
        <r>
          <rPr>
            <sz val="10"/>
            <color theme="1"/>
            <rFont val="Arial"/>
            <family val="2"/>
          </rPr>
          <t>- Debugging: 2 TCs</t>
        </r>
      </text>
    </comment>
    <comment ref="II6" authorId="1" shapeId="0" xr:uid="{00000000-0006-0000-0D00-000050000000}">
      <text>
        <r>
          <rPr>
            <sz val="10"/>
            <color theme="1"/>
            <rFont val="Arial"/>
            <family val="2"/>
          </rPr>
          <t>- Rework: 3 TCs</t>
        </r>
      </text>
    </comment>
    <comment ref="JK6" authorId="1" shapeId="0" xr:uid="{00000000-0006-0000-0D00-000051000000}">
      <text>
        <r>
          <rPr>
            <sz val="10"/>
            <color theme="1"/>
            <rFont val="Arial"/>
            <family val="2"/>
          </rPr>
          <t>- Debugging: 2 TCs</t>
        </r>
      </text>
    </comment>
    <comment ref="JM6" authorId="1" shapeId="0" xr:uid="{00000000-0006-0000-0D00-000052000000}">
      <text>
        <r>
          <rPr>
            <sz val="10"/>
            <color theme="1"/>
            <rFont val="Arial"/>
            <family val="2"/>
          </rPr>
          <t>- Debugging: 2 TCs</t>
        </r>
      </text>
    </comment>
    <comment ref="JO6" authorId="1" shapeId="0" xr:uid="{00000000-0006-0000-0D00-000053000000}">
      <text>
        <r>
          <rPr>
            <sz val="10"/>
            <color theme="1"/>
            <rFont val="Arial"/>
            <family val="2"/>
          </rPr>
          <t>- Implementing: 2 TCs after spec changes</t>
        </r>
      </text>
    </comment>
    <comment ref="JW6" authorId="1" shapeId="0" xr:uid="{00000000-0006-0000-0D00-000054000000}">
      <text>
        <r>
          <rPr>
            <sz val="10"/>
            <color theme="1"/>
            <rFont val="Arial"/>
            <family val="2"/>
          </rPr>
          <t>- Rework: 2 TCs</t>
        </r>
      </text>
    </comment>
    <comment ref="JG9" authorId="1" shapeId="0" xr:uid="{00000000-0006-0000-0D00-000055000000}">
      <text>
        <r>
          <rPr>
            <sz val="10"/>
            <color theme="1"/>
            <rFont val="Arial"/>
            <family val="2"/>
          </rPr>
          <t xml:space="preserve">- Self learning Light functionality (Light Illumination).
</t>
        </r>
      </text>
    </comment>
    <comment ref="JS9" authorId="1" shapeId="0" xr:uid="{00000000-0006-0000-0D00-000056000000}">
      <text>
        <r>
          <rPr>
            <sz val="10"/>
            <color theme="1"/>
            <rFont val="Arial"/>
            <family val="2"/>
          </rPr>
          <t>- Self learning Light functionality (Light Illumination).
- Analyze test spec of old process (Config lowbeam + Tafalicht in minineneren)</t>
        </r>
      </text>
    </comment>
    <comment ref="FQ10" authorId="1" shapeId="0" xr:uid="{00000000-0006-0000-0D00-000057000000}">
      <text>
        <r>
          <rPr>
            <sz val="10"/>
            <color theme="1"/>
            <rFont val="Arial"/>
            <family val="2"/>
          </rPr>
          <t>- Meeting</t>
        </r>
      </text>
    </comment>
    <comment ref="FY10" authorId="1" shapeId="0" xr:uid="{00000000-0006-0000-0D00-000058000000}">
      <text>
        <r>
          <rPr>
            <sz val="10"/>
            <color theme="1"/>
            <rFont val="Arial"/>
            <family val="2"/>
          </rPr>
          <t xml:space="preserve">- Team Meeting
- Risk identification meeting.
</t>
        </r>
      </text>
    </comment>
    <comment ref="GW10" authorId="1" shapeId="0" xr:uid="{00000000-0006-0000-0D00-000059000000}">
      <text>
        <r>
          <rPr>
            <sz val="10"/>
            <color theme="1"/>
            <rFont val="Arial"/>
            <family val="2"/>
          </rPr>
          <t>-Meeting</t>
        </r>
      </text>
    </comment>
    <comment ref="HI10" authorId="1" shapeId="0" xr:uid="{00000000-0006-0000-0D00-00005A000000}">
      <text>
        <r>
          <rPr>
            <sz val="10"/>
            <color theme="1"/>
            <rFont val="Arial"/>
            <family val="2"/>
          </rPr>
          <t>- Meeting</t>
        </r>
      </text>
    </comment>
    <comment ref="IK10" authorId="1" shapeId="0" xr:uid="{00000000-0006-0000-0D00-00005B000000}">
      <text>
        <r>
          <rPr>
            <sz val="10"/>
            <color theme="1"/>
            <rFont val="Arial"/>
            <family val="2"/>
          </rPr>
          <t xml:space="preserve">Join internal Focas training ENG3.
</t>
        </r>
      </text>
    </comment>
    <comment ref="IQ10" authorId="1" shapeId="0" xr:uid="{00000000-0006-0000-0D00-00005C000000}">
      <text>
        <r>
          <rPr>
            <sz val="10"/>
            <color theme="1"/>
            <rFont val="Arial"/>
            <family val="2"/>
          </rPr>
          <t xml:space="preserve">Join internal Focas training ENG3.
</t>
        </r>
      </text>
    </comment>
    <comment ref="IW10" authorId="1" shapeId="0" xr:uid="{00000000-0006-0000-0D00-00005D000000}">
      <text>
        <r>
          <rPr>
            <sz val="10"/>
            <color theme="1"/>
            <rFont val="Arial"/>
            <family val="2"/>
          </rPr>
          <t xml:space="preserve">- Join internal Focas training ENG3.
- Join ISTQB trainig.
- Light meeting.
</t>
        </r>
      </text>
    </comment>
    <comment ref="IY10" authorId="1" shapeId="0" xr:uid="{00000000-0006-0000-0D00-00005E000000}">
      <text>
        <r>
          <rPr>
            <sz val="10"/>
            <color theme="1"/>
            <rFont val="Arial"/>
            <family val="2"/>
          </rPr>
          <t xml:space="preserve">- Join internal Focas training ENG3.
- Light meeting.
</t>
        </r>
      </text>
    </comment>
    <comment ref="JA10" authorId="1" shapeId="0" xr:uid="{00000000-0006-0000-0D00-00005F000000}">
      <text>
        <r>
          <rPr>
            <sz val="10"/>
            <color theme="1"/>
            <rFont val="Arial"/>
            <family val="2"/>
          </rPr>
          <t>- Join internal Focas training ENG3.
- CAR meeting.</t>
        </r>
      </text>
    </comment>
    <comment ref="EU11" authorId="1" shapeId="0" xr:uid="{00000000-0006-0000-0D00-000060000000}">
      <text>
        <r>
          <rPr>
            <sz val="10"/>
            <color theme="1"/>
            <rFont val="Arial"/>
            <family val="2"/>
          </rPr>
          <t xml:space="preserve">- prepare for coming Vietnam
</t>
        </r>
      </text>
    </comment>
    <comment ref="EY11" authorId="1" shapeId="0" xr:uid="{00000000-0006-0000-0D00-000061000000}">
      <text>
        <r>
          <rPr>
            <sz val="10"/>
            <color theme="1"/>
            <rFont val="Arial"/>
            <family val="2"/>
          </rPr>
          <t>- Set up and prepare claim form</t>
        </r>
      </text>
    </comment>
    <comment ref="FC11" authorId="1" shapeId="0" xr:uid="{00000000-0006-0000-0D00-000062000000}">
      <text>
        <r>
          <rPr>
            <sz val="10"/>
            <color theme="1"/>
            <rFont val="Arial"/>
            <family val="2"/>
          </rPr>
          <t>- Medicare</t>
        </r>
      </text>
    </comment>
    <comment ref="FS11" authorId="1" shapeId="0" xr:uid="{00000000-0006-0000-0D00-000063000000}">
      <text>
        <r>
          <rPr>
            <sz val="10"/>
            <color theme="1"/>
            <rFont val="Arial"/>
            <family val="2"/>
          </rPr>
          <t>- Leave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Pham Thi Thu Huong (RBVH/ENG32)</author>
    <author>Dang Van Pho (RBVH/ENG32)</author>
  </authors>
  <commentList>
    <comment ref="C6" authorId="0" shapeId="0" xr:uid="{00000000-0006-0000-0E00-000001000000}">
      <text>
        <r>
          <rPr>
            <sz val="10"/>
            <color theme="1"/>
            <rFont val="Arial"/>
            <family val="2"/>
          </rPr>
          <t>Debug and Analyze 10 TCs</t>
        </r>
      </text>
    </comment>
    <comment ref="S6" authorId="1" shapeId="0" xr:uid="{00000000-0006-0000-0E00-000002000000}">
      <text>
        <r>
          <rPr>
            <sz val="10"/>
            <color theme="1"/>
            <rFont val="Arial"/>
            <family val="2"/>
          </rPr>
          <t xml:space="preserve">20 TCs: Debug &amp; fixing TI in Diagnostic part with Chaitrali
</t>
        </r>
      </text>
    </comment>
    <comment ref="U6" authorId="1" shapeId="0" xr:uid="{00000000-0006-0000-0E00-000003000000}">
      <text>
        <r>
          <rPr>
            <sz val="10"/>
            <color theme="1"/>
            <rFont val="Arial"/>
            <family val="2"/>
          </rPr>
          <t>MVB part of SW</t>
        </r>
      </text>
    </comment>
    <comment ref="W6" authorId="1" shapeId="0" xr:uid="{00000000-0006-0000-0E00-000004000000}">
      <text>
        <r>
          <rPr>
            <sz val="10"/>
            <color theme="1"/>
            <rFont val="Arial"/>
            <family val="2"/>
          </rPr>
          <t xml:space="preserve">11TCs: Speed Control System
</t>
        </r>
      </text>
    </comment>
    <comment ref="Y6" authorId="1" shapeId="0" xr:uid="{00000000-0006-0000-0E00-000005000000}">
      <text>
        <r>
          <rPr>
            <sz val="10"/>
            <color theme="1"/>
            <rFont val="Arial"/>
            <family val="2"/>
          </rPr>
          <t xml:space="preserve">10TCs: analyze existing SMLS System Zip file
</t>
        </r>
      </text>
    </comment>
    <comment ref="AA6" authorId="1" shapeId="0" xr:uid="{00000000-0006-0000-0E00-000006000000}">
      <text>
        <r>
          <rPr>
            <sz val="10"/>
            <color theme="1"/>
            <rFont val="Arial"/>
            <family val="2"/>
          </rPr>
          <t xml:space="preserve">analyze 10 TCs existing SMLS System Zip file
</t>
        </r>
      </text>
    </comment>
    <comment ref="AM6" authorId="1" shapeId="0" xr:uid="{00000000-0006-0000-0E00-000007000000}">
      <text>
        <r>
          <rPr>
            <sz val="10"/>
            <color theme="1"/>
            <rFont val="Arial"/>
            <family val="2"/>
          </rPr>
          <t xml:space="preserve">analyze 5 TCs existing SMLS System Zip file
</t>
        </r>
      </text>
    </comment>
    <comment ref="AQ6" authorId="1" shapeId="0" xr:uid="{00000000-0006-0000-0E00-000008000000}">
      <text>
        <r>
          <rPr>
            <sz val="10"/>
            <color theme="1"/>
            <rFont val="Arial"/>
            <family val="2"/>
          </rPr>
          <t>Debug &amp; fixing TI Diagnostic part</t>
        </r>
      </text>
    </comment>
    <comment ref="AS6" authorId="1" shapeId="0" xr:uid="{00000000-0006-0000-0E00-000009000000}">
      <text>
        <r>
          <rPr>
            <sz val="10"/>
            <color theme="1"/>
            <rFont val="Arial"/>
            <family val="2"/>
          </rPr>
          <t>Debug &amp; fixing TI Diagnostic part</t>
        </r>
      </text>
    </comment>
    <comment ref="AU6" authorId="1" shapeId="0" xr:uid="{00000000-0006-0000-0E00-00000A000000}">
      <text>
        <r>
          <rPr>
            <sz val="10"/>
            <color theme="1"/>
            <rFont val="Arial"/>
            <family val="2"/>
          </rPr>
          <t>Debug &amp; fixing TI Diagnostic part</t>
        </r>
      </text>
    </comment>
    <comment ref="AW6" authorId="1" shapeId="0" xr:uid="{00000000-0006-0000-0E00-00000B000000}">
      <text>
        <r>
          <rPr>
            <sz val="10"/>
            <color theme="1"/>
            <rFont val="Arial"/>
            <family val="2"/>
          </rPr>
          <t>Debug &amp; fixing TI Horn &amp; Wiper part</t>
        </r>
      </text>
    </comment>
    <comment ref="AY6" authorId="1" shapeId="0" xr:uid="{00000000-0006-0000-0E00-00000C000000}">
      <text>
        <r>
          <rPr>
            <sz val="10"/>
            <color theme="1"/>
            <rFont val="Arial"/>
            <family val="2"/>
          </rPr>
          <t>Debug &amp; fixing TI Horn &amp; Wiper part</t>
        </r>
      </text>
    </comment>
    <comment ref="BC6" authorId="1" shapeId="0" xr:uid="{00000000-0006-0000-0E00-00000D000000}">
      <text>
        <r>
          <rPr>
            <sz val="10"/>
            <color theme="1"/>
            <rFont val="Arial"/>
            <family val="2"/>
          </rPr>
          <t>Debug &amp; fixing TI Diagnostic part</t>
        </r>
      </text>
    </comment>
    <comment ref="BE6" authorId="1" shapeId="0" xr:uid="{00000000-0006-0000-0E00-00000E000000}">
      <text>
        <r>
          <rPr>
            <sz val="10"/>
            <color theme="1"/>
            <rFont val="Arial"/>
            <family val="2"/>
          </rPr>
          <t>Debug &amp; fixing TI Diagnostic part</t>
        </r>
      </text>
    </comment>
    <comment ref="BG6" authorId="1" shapeId="0" xr:uid="{00000000-0006-0000-0E00-00000F000000}">
      <text>
        <r>
          <rPr>
            <sz val="10"/>
            <color theme="1"/>
            <rFont val="Arial"/>
            <family val="2"/>
          </rPr>
          <t>Debug &amp; fixing TI Diagnostic part</t>
        </r>
      </text>
    </comment>
    <comment ref="BI6" authorId="1" shapeId="0" xr:uid="{00000000-0006-0000-0E00-000010000000}">
      <text>
        <r>
          <rPr>
            <sz val="10"/>
            <color theme="1"/>
            <rFont val="Arial"/>
            <family val="2"/>
          </rPr>
          <t>Debug &amp; fixing TI Horn &amp; Wiper part</t>
        </r>
      </text>
    </comment>
    <comment ref="BK6" authorId="1" shapeId="0" xr:uid="{00000000-0006-0000-0E00-000011000000}">
      <text>
        <r>
          <rPr>
            <sz val="10"/>
            <color theme="1"/>
            <rFont val="Arial"/>
            <family val="2"/>
          </rPr>
          <t xml:space="preserve">TC0907948_Lichthupe_Ferlicht_routing_LIN_CAN
TC0907164_intervall_SMLS_Timout_LIN_wiper
TC09071037_Supplier-Specific Developer MVB
TC09071074_Speed_Control_System_GRA_MainSwitch
</t>
        </r>
      </text>
    </comment>
    <comment ref="BS6" authorId="1" shapeId="0" xr:uid="{00000000-0006-0000-0E00-000012000000}">
      <text>
        <r>
          <rPr>
            <sz val="10"/>
            <color theme="1"/>
            <rFont val="Arial"/>
            <family val="2"/>
          </rPr>
          <t xml:space="preserve">Debug:
TC0907526_Steering_Wheel_Heating_LIN_CAN
TC09071021_Steering_Wheel_Heating_Basiic_Setting
TC0907583_SMLS_CAN_LIN_Gateway_78_Klima_12_kombi_02
</t>
        </r>
      </text>
    </comment>
    <comment ref="BU6" authorId="1" shapeId="0" xr:uid="{00000000-0006-0000-0E00-000013000000}">
      <text>
        <r>
          <rPr>
            <sz val="10"/>
            <color theme="1"/>
            <rFont val="Arial"/>
            <family val="2"/>
          </rPr>
          <t>Debug:
TC0907526_Steering_Wheel_Heating_LIN_CAN
TC0907583_SMLS_CAN_LIN_Gateway_78_Klima_12_kombi_02</t>
        </r>
      </text>
    </comment>
    <comment ref="CC6" authorId="1" shapeId="0" xr:uid="{00000000-0006-0000-0E00-000014000000}">
      <text>
        <r>
          <rPr>
            <sz val="10"/>
            <color theme="1"/>
            <rFont val="Arial"/>
            <family val="2"/>
          </rPr>
          <t>update, change status of SW implementation! Debug SMLS System TI</t>
        </r>
      </text>
    </comment>
    <comment ref="CG6" authorId="1" shapeId="0" xr:uid="{00000000-0006-0000-0E00-000015000000}">
      <text>
        <r>
          <rPr>
            <sz val="10"/>
            <color theme="1"/>
            <rFont val="Arial"/>
            <family val="2"/>
          </rPr>
          <t>SMLS SW implementation</t>
        </r>
      </text>
    </comment>
    <comment ref="CI6" authorId="1" shapeId="0" xr:uid="{00000000-0006-0000-0E00-000016000000}">
      <text>
        <r>
          <rPr>
            <sz val="10"/>
            <color theme="1"/>
            <rFont val="Arial"/>
            <family val="2"/>
          </rPr>
          <t>SMLS SW implementation</t>
        </r>
      </text>
    </comment>
    <comment ref="CO6" authorId="1" shapeId="0" xr:uid="{00000000-0006-0000-0E00-000017000000}">
      <text>
        <r>
          <rPr>
            <sz val="10"/>
            <color theme="1"/>
            <rFont val="Arial"/>
            <family val="2"/>
          </rPr>
          <t>SMLS SW implementation</t>
        </r>
      </text>
    </comment>
    <comment ref="CQ6" authorId="1" shapeId="0" xr:uid="{00000000-0006-0000-0E00-000018000000}">
      <text>
        <r>
          <rPr>
            <sz val="10"/>
            <color theme="1"/>
            <rFont val="Arial"/>
            <family val="2"/>
          </rPr>
          <t>SMLS SW implementation</t>
        </r>
      </text>
    </comment>
    <comment ref="M7" authorId="1" shapeId="0" xr:uid="{00000000-0006-0000-0E00-000019000000}">
      <text>
        <r>
          <rPr>
            <sz val="10"/>
            <color theme="1"/>
            <rFont val="Arial"/>
            <family val="2"/>
          </rPr>
          <t>Waiting for feedback from Ajith</t>
        </r>
      </text>
    </comment>
    <comment ref="O7" authorId="1" shapeId="0" xr:uid="{00000000-0006-0000-0E00-00001A000000}">
      <text>
        <r>
          <rPr>
            <sz val="10"/>
            <color theme="1"/>
            <rFont val="Arial"/>
            <family val="2"/>
          </rPr>
          <t>Review with Ajith, receive new task</t>
        </r>
      </text>
    </comment>
    <comment ref="CS9" authorId="1" shapeId="0" xr:uid="{00000000-0006-0000-0E00-00001B000000}">
      <text>
        <r>
          <rPr>
            <sz val="10"/>
            <color theme="1"/>
            <rFont val="Arial"/>
            <family val="2"/>
          </rPr>
          <t>Listout internal signals &amp; corresponding AEBE_Measurement_Value</t>
        </r>
      </text>
    </comment>
    <comment ref="CW9" authorId="1" shapeId="0" xr:uid="{00000000-0006-0000-0E00-00001C000000}">
      <text>
        <r>
          <rPr>
            <sz val="10"/>
            <color theme="1"/>
            <rFont val="Arial"/>
            <family val="2"/>
          </rPr>
          <t>Listout internal signals &amp; corresponding AEBE_Measurement_Value</t>
        </r>
      </text>
    </comment>
    <comment ref="DA9" authorId="1" shapeId="0" xr:uid="{00000000-0006-0000-0E00-00001D000000}">
      <text>
        <r>
          <rPr>
            <sz val="10"/>
            <color theme="1"/>
            <rFont val="Arial"/>
            <family val="2"/>
          </rPr>
          <t>Listout internal signals &amp; corresponding AEBE_Measurement_Value</t>
        </r>
      </text>
    </comment>
    <comment ref="DC9" authorId="1" shapeId="0" xr:uid="{00000000-0006-0000-0E00-00001E000000}">
      <text>
        <r>
          <rPr>
            <sz val="10"/>
            <color theme="1"/>
            <rFont val="Arial"/>
            <family val="2"/>
          </rPr>
          <t>Listout internal signals &amp; corresponding AEBE_Measurement_Value</t>
        </r>
      </text>
    </comment>
    <comment ref="DE9" authorId="1" shapeId="0" xr:uid="{00000000-0006-0000-0E00-00001F000000}">
      <text>
        <r>
          <rPr>
            <sz val="10"/>
            <color theme="1"/>
            <rFont val="Arial"/>
            <family val="2"/>
          </rPr>
          <t>Listout internal signals &amp; corresponding AEBE_Measurement_Value</t>
        </r>
      </text>
    </comment>
    <comment ref="DG9" authorId="1" shapeId="0" xr:uid="{00000000-0006-0000-0E00-000020000000}">
      <text>
        <r>
          <rPr>
            <sz val="10"/>
            <color theme="1"/>
            <rFont val="Arial"/>
            <family val="2"/>
          </rPr>
          <t>Listout internal signals &amp; corresponding AEBE_Measurement_Value</t>
        </r>
      </text>
    </comment>
    <comment ref="DI9" authorId="1" shapeId="0" xr:uid="{00000000-0006-0000-0E00-000021000000}">
      <text>
        <r>
          <rPr>
            <sz val="10"/>
            <color theme="1"/>
            <rFont val="Arial"/>
            <family val="2"/>
          </rPr>
          <t>Listout internal signals &amp; corresponding AEBE_Measurement_Value</t>
        </r>
      </text>
    </comment>
    <comment ref="EZ9" authorId="1" shapeId="0" xr:uid="{00000000-0006-0000-0E00-000022000000}">
      <text>
        <r>
          <rPr>
            <sz val="10"/>
            <color theme="1"/>
            <rFont val="Arial"/>
            <family val="2"/>
          </rPr>
          <t>Review macros TI with Raghu &amp; rework</t>
        </r>
      </text>
    </comment>
    <comment ref="FB9" authorId="1" shapeId="0" xr:uid="{00000000-0006-0000-0E00-000023000000}">
      <text>
        <r>
          <rPr>
            <sz val="10"/>
            <color theme="1"/>
            <rFont val="Arial"/>
            <family val="2"/>
          </rPr>
          <t>Review macros TI with Raghu &amp; rework</t>
        </r>
      </text>
    </comment>
    <comment ref="FD9" authorId="1" shapeId="0" xr:uid="{00000000-0006-0000-0E00-000024000000}">
      <text>
        <r>
          <rPr>
            <sz val="10"/>
            <color theme="1"/>
            <rFont val="Arial"/>
            <family val="2"/>
          </rPr>
          <t>Review macros TI with Raghu &amp; rework</t>
        </r>
      </text>
    </comment>
    <comment ref="FF9" authorId="1" shapeId="0" xr:uid="{00000000-0006-0000-0E00-000025000000}">
      <text>
        <r>
          <rPr>
            <sz val="10"/>
            <color theme="1"/>
            <rFont val="Arial"/>
            <family val="2"/>
          </rPr>
          <t>MACRO s_brl
s_engine_start
MACRO s_fahrer_afl_anf
Fixed light macros</t>
        </r>
      </text>
    </comment>
    <comment ref="FH9" authorId="1" shapeId="0" xr:uid="{00000000-0006-0000-0E00-000026000000}">
      <text>
        <r>
          <rPr>
            <sz val="10"/>
            <color theme="1"/>
            <rFont val="Arial"/>
            <family val="2"/>
          </rPr>
          <t>Clarify with FLs to update macro status for implementation</t>
        </r>
      </text>
    </comment>
    <comment ref="FL9" authorId="1" shapeId="0" xr:uid="{00000000-0006-0000-0E00-000027000000}">
      <text>
        <r>
          <rPr>
            <sz val="10"/>
            <color theme="1"/>
            <rFont val="Arial"/>
            <family val="2"/>
          </rPr>
          <t>Macro implementation:
s_KL_15_vfzg_S
s_lds_assistenzfahrlicht
s_afl_error
s_aussenlicht_pmode
s_licht_lichtsensor_ein
s_licht_lichtsensor_dunkel</t>
        </r>
      </text>
    </comment>
    <comment ref="FN9" authorId="1" shapeId="0" xr:uid="{00000000-0006-0000-0E00-000028000000}">
      <text>
        <r>
          <rPr>
            <sz val="10"/>
            <color theme="1"/>
            <rFont val="Arial"/>
            <family val="2"/>
          </rPr>
          <t>Support Eswar about SMLS TI</t>
        </r>
      </text>
    </comment>
    <comment ref="FP9" authorId="1" shapeId="0" xr:uid="{00000000-0006-0000-0E00-000029000000}">
      <text>
        <r>
          <rPr>
            <sz val="10"/>
            <color theme="1"/>
            <rFont val="Arial"/>
            <family val="2"/>
          </rPr>
          <t>s_eMicro_state</t>
        </r>
      </text>
    </comment>
    <comment ref="FR9" authorId="1" shapeId="0" xr:uid="{00000000-0006-0000-0E00-00002A000000}">
      <text>
        <r>
          <rPr>
            <sz val="10"/>
            <color theme="1"/>
            <rFont val="Arial"/>
            <family val="2"/>
          </rPr>
          <t>Clarify with FL about macros status
Dept meeting
No reviewed spec for macro implementation</t>
        </r>
      </text>
    </comment>
    <comment ref="FT9" authorId="1" shapeId="0" xr:uid="{00000000-0006-0000-0E00-00002B000000}">
      <text>
        <r>
          <rPr>
            <sz val="10"/>
            <color theme="1"/>
            <rFont val="Arial"/>
            <family val="2"/>
          </rPr>
          <t>Support Eswar about SMLS TI
Review macro with Bindu &amp; Raghu</t>
        </r>
      </text>
    </comment>
    <comment ref="FZ9" authorId="1" shapeId="0" xr:uid="{00000000-0006-0000-0E00-00002C000000}">
      <text>
        <r>
          <rPr>
            <sz val="10"/>
            <color theme="1"/>
            <rFont val="Arial"/>
            <family val="2"/>
          </rPr>
          <t>Support Eswar about SMLS SW
Working with Bindu about TS macros</t>
        </r>
      </text>
    </comment>
    <comment ref="GB9" authorId="1" shapeId="0" xr:uid="{00000000-0006-0000-0E00-00002D000000}">
      <text>
        <r>
          <rPr>
            <sz val="10"/>
            <color theme="1"/>
            <rFont val="Arial"/>
            <family val="2"/>
          </rPr>
          <t>Support Eswar about SMLS SW
Working with Bindu about TS, OB, OiO, ON macros</t>
        </r>
      </text>
    </comment>
    <comment ref="GD9" authorId="1" shapeId="0" xr:uid="{00000000-0006-0000-0E00-00002E000000}">
      <text>
        <r>
          <rPr>
            <sz val="10"/>
            <color theme="1"/>
            <rFont val="Arial"/>
            <family val="2"/>
          </rPr>
          <t>Support Eswar about SMLS SW
Working with Bindu about TS, OB, OiO, ON macros</t>
        </r>
      </text>
    </comment>
    <comment ref="GF9" authorId="1" shapeId="0" xr:uid="{00000000-0006-0000-0E00-00002F000000}">
      <text>
        <r>
          <rPr>
            <sz val="10"/>
            <color theme="1"/>
            <rFont val="Arial"/>
            <family val="2"/>
          </rPr>
          <t>Done Macro in Bindu's FLs.
Support Eswar about SMLS SW</t>
        </r>
      </text>
    </comment>
    <comment ref="ID9" authorId="1" shapeId="0" xr:uid="{00000000-0006-0000-0E00-000030000000}">
      <text>
        <r>
          <rPr>
            <sz val="10"/>
            <color theme="1"/>
            <rFont val="Arial"/>
            <family val="2"/>
          </rPr>
          <t>Resolve error on HiL with Tool team</t>
        </r>
      </text>
    </comment>
    <comment ref="IF9" authorId="1" shapeId="0" xr:uid="{00000000-0006-0000-0E00-000031000000}">
      <text>
        <r>
          <rPr>
            <sz val="10"/>
            <color theme="1"/>
            <rFont val="Arial"/>
            <family val="2"/>
          </rPr>
          <t>Resolve error on HiL with Tool team</t>
        </r>
      </text>
    </comment>
    <comment ref="IJ9" authorId="1" shapeId="0" xr:uid="{00000000-0006-0000-0E00-000032000000}">
      <text>
        <r>
          <rPr>
            <sz val="10"/>
            <color theme="1"/>
            <rFont val="Arial"/>
            <family val="2"/>
          </rPr>
          <t>Working on EESPort issue with Chaitrali, Dilip</t>
        </r>
      </text>
    </comment>
    <comment ref="IL9" authorId="1" shapeId="0" xr:uid="{00000000-0006-0000-0E00-000033000000}">
      <text>
        <r>
          <rPr>
            <sz val="10"/>
            <color theme="1"/>
            <rFont val="Arial"/>
            <family val="2"/>
          </rPr>
          <t>Working on EESPort issue with Chaitrali, Dilip</t>
        </r>
      </text>
    </comment>
    <comment ref="IN9" authorId="1" shapeId="0" xr:uid="{00000000-0006-0000-0E00-000034000000}">
      <text>
        <r>
          <rPr>
            <sz val="10"/>
            <color theme="1"/>
            <rFont val="Arial"/>
            <family val="2"/>
          </rPr>
          <t>Working on EESPort issue with Chaitral</t>
        </r>
      </text>
    </comment>
    <comment ref="JT9" authorId="1" shapeId="0" xr:uid="{00000000-0006-0000-0E00-000035000000}">
      <text>
        <r>
          <rPr>
            <sz val="10"/>
            <color theme="1"/>
            <rFont val="Arial"/>
            <family val="2"/>
          </rPr>
          <t>Support MLBEVO_VUV_AUD_VAR</t>
        </r>
      </text>
    </comment>
    <comment ref="JV9" authorId="1" shapeId="0" xr:uid="{00000000-0006-0000-0E00-000036000000}">
      <text>
        <r>
          <rPr>
            <sz val="10"/>
            <color theme="1"/>
            <rFont val="Arial"/>
            <family val="2"/>
          </rPr>
          <t>Support MLBEVO_VUV_AUD_VAR</t>
        </r>
      </text>
    </comment>
    <comment ref="JX9" authorId="1" shapeId="0" xr:uid="{00000000-0006-0000-0E00-000037000000}">
      <text>
        <r>
          <rPr>
            <sz val="10"/>
            <color theme="1"/>
            <rFont val="Arial"/>
            <family val="2"/>
          </rPr>
          <t>Support MLBEVO_VUV_AUD_VAR</t>
        </r>
      </text>
    </comment>
    <comment ref="KD9" authorId="1" shapeId="0" xr:uid="{00000000-0006-0000-0E00-000038000000}">
      <text>
        <r>
          <rPr>
            <sz val="10"/>
            <color theme="1"/>
            <rFont val="Arial"/>
            <family val="2"/>
          </rPr>
          <t>Support MLBEVO_VUV_AUD_VAR</t>
        </r>
      </text>
    </comment>
    <comment ref="KF9" authorId="1" shapeId="0" xr:uid="{00000000-0006-0000-0E00-000039000000}">
      <text>
        <r>
          <rPr>
            <sz val="10"/>
            <color theme="1"/>
            <rFont val="Arial"/>
            <family val="2"/>
          </rPr>
          <t>Support MLBEVO_VUV_AUD_VAR</t>
        </r>
      </text>
    </comment>
    <comment ref="KJ9" authorId="1" shapeId="0" xr:uid="{00000000-0006-0000-0E00-00003A000000}">
      <text>
        <r>
          <rPr>
            <sz val="10"/>
            <color theme="1"/>
            <rFont val="Arial"/>
            <family val="2"/>
          </rPr>
          <t>Support MLBEVO_VUV_AUD_VAR</t>
        </r>
      </text>
    </comment>
    <comment ref="KL9" authorId="1" shapeId="0" xr:uid="{00000000-0006-0000-0E00-00003B000000}">
      <text>
        <r>
          <rPr>
            <sz val="10"/>
            <color theme="1"/>
            <rFont val="Arial"/>
            <family val="2"/>
          </rPr>
          <t>Support MLBEVO_VUV_AUD_VAR</t>
        </r>
      </text>
    </comment>
    <comment ref="KN9" authorId="1" shapeId="0" xr:uid="{00000000-0006-0000-0E00-00003C000000}">
      <text>
        <r>
          <rPr>
            <sz val="10"/>
            <color theme="1"/>
            <rFont val="Arial"/>
            <family val="2"/>
          </rPr>
          <t>Support MLBEVO_VUV_AUD_VAR</t>
        </r>
      </text>
    </comment>
    <comment ref="KP9" authorId="1" shapeId="0" xr:uid="{00000000-0006-0000-0E00-00003D000000}">
      <text>
        <r>
          <rPr>
            <sz val="10"/>
            <color theme="1"/>
            <rFont val="Arial"/>
            <family val="2"/>
          </rPr>
          <t>Support MLBEVO_VUV_AUD_VAR</t>
        </r>
      </text>
    </comment>
    <comment ref="KR9" authorId="1" shapeId="0" xr:uid="{00000000-0006-0000-0E00-00003E000000}">
      <text>
        <r>
          <rPr>
            <sz val="10"/>
            <color theme="1"/>
            <rFont val="Arial"/>
            <family val="2"/>
          </rPr>
          <t>Support MLBEVO_VUV_AUD_VAR</t>
        </r>
      </text>
    </comment>
    <comment ref="GL10" authorId="1" shapeId="0" xr:uid="{00000000-0006-0000-0E00-00003F000000}">
      <text>
        <r>
          <rPr>
            <sz val="10"/>
            <color theme="1"/>
            <rFont val="Arial"/>
            <family val="2"/>
          </rPr>
          <t xml:space="preserve">- Waiting for reviewed macros for implementation 
- Start to investigate about libraries </t>
        </r>
      </text>
    </comment>
    <comment ref="GN10" authorId="1" shapeId="0" xr:uid="{00000000-0006-0000-0E00-000040000000}">
      <text>
        <r>
          <rPr>
            <sz val="10"/>
            <color theme="1"/>
            <rFont val="Arial"/>
            <family val="2"/>
          </rPr>
          <t>- Investigate about libraries 
- Discuss unclear points with tool team</t>
        </r>
      </text>
    </comment>
    <comment ref="GP10" authorId="1" shapeId="0" xr:uid="{00000000-0006-0000-0E00-000041000000}">
      <text>
        <r>
          <rPr>
            <sz val="10"/>
            <color theme="1"/>
            <rFont val="Arial"/>
            <family val="2"/>
          </rPr>
          <t>- Investigate about libraries 
- Discuss unclear points with tool team</t>
        </r>
      </text>
    </comment>
    <comment ref="GR10" authorId="1" shapeId="0" xr:uid="{00000000-0006-0000-0E00-000042000000}">
      <text>
        <r>
          <rPr>
            <sz val="10"/>
            <color theme="1"/>
            <rFont val="Arial"/>
            <family val="2"/>
          </rPr>
          <t>Research libraries, XCP function in AuD</t>
        </r>
      </text>
    </comment>
    <comment ref="GT10" authorId="1" shapeId="0" xr:uid="{00000000-0006-0000-0E00-000043000000}">
      <text>
        <r>
          <rPr>
            <sz val="10"/>
            <color theme="1"/>
            <rFont val="Arial"/>
            <family val="2"/>
          </rPr>
          <t>Research libraries, XCP function in AuD</t>
        </r>
      </text>
    </comment>
    <comment ref="GX10" authorId="1" shapeId="0" xr:uid="{00000000-0006-0000-0E00-000044000000}">
      <text>
        <r>
          <rPr>
            <sz val="10"/>
            <color theme="1"/>
            <rFont val="Arial"/>
            <family val="2"/>
          </rPr>
          <t>Research libraries, XCP function in AuD</t>
        </r>
      </text>
    </comment>
    <comment ref="GZ10" authorId="1" shapeId="0" xr:uid="{00000000-0006-0000-0E00-000045000000}">
      <text>
        <r>
          <rPr>
            <sz val="10"/>
            <color theme="1"/>
            <rFont val="Arial"/>
            <family val="2"/>
          </rPr>
          <t>Research libraries, XCP function in AuD</t>
        </r>
      </text>
    </comment>
    <comment ref="HB10" authorId="1" shapeId="0" xr:uid="{00000000-0006-0000-0E00-000046000000}">
      <text>
        <r>
          <rPr>
            <sz val="10"/>
            <color theme="1"/>
            <rFont val="Arial"/>
            <family val="2"/>
          </rPr>
          <t>Research libraries, XCP function in AuD</t>
        </r>
      </text>
    </comment>
    <comment ref="HD10" authorId="1" shapeId="0" xr:uid="{00000000-0006-0000-0E00-000047000000}">
      <text>
        <r>
          <rPr>
            <sz val="10"/>
            <color theme="1"/>
            <rFont val="Arial"/>
            <family val="2"/>
          </rPr>
          <t>Research libraries, XCP function in AuD</t>
        </r>
      </text>
    </comment>
    <comment ref="HF10" authorId="1" shapeId="0" xr:uid="{00000000-0006-0000-0E00-000048000000}">
      <text>
        <r>
          <rPr>
            <sz val="10"/>
            <color theme="1"/>
            <rFont val="Arial"/>
            <family val="2"/>
          </rPr>
          <t>Research libraries, XCP function in AuD</t>
        </r>
      </text>
    </comment>
    <comment ref="HP10" authorId="1" shapeId="0" xr:uid="{00000000-0006-0000-0E00-000049000000}">
      <text>
        <r>
          <rPr>
            <sz val="10"/>
            <color theme="1"/>
            <rFont val="Arial"/>
            <family val="2"/>
          </rPr>
          <t xml:space="preserve">- Analyze XCP automation desk. </t>
        </r>
      </text>
    </comment>
    <comment ref="HR10" authorId="1" shapeId="0" xr:uid="{00000000-0006-0000-0E00-00004A000000}">
      <text>
        <r>
          <rPr>
            <sz val="10"/>
            <color theme="1"/>
            <rFont val="Arial"/>
            <family val="2"/>
          </rPr>
          <t>- Analyze XCP automation desk</t>
        </r>
      </text>
    </comment>
    <comment ref="HX10" authorId="1" shapeId="0" xr:uid="{00000000-0006-0000-0E00-00004B000000}">
      <text>
        <r>
          <rPr>
            <sz val="10"/>
            <color theme="1"/>
            <rFont val="Arial"/>
            <family val="2"/>
          </rPr>
          <t>Investigate about XCP in AuD</t>
        </r>
      </text>
    </comment>
    <comment ref="HZ10" authorId="1" shapeId="0" xr:uid="{00000000-0006-0000-0E00-00004C000000}">
      <text>
        <r>
          <rPr>
            <sz val="10"/>
            <color theme="1"/>
            <rFont val="Arial"/>
            <family val="2"/>
          </rPr>
          <t>Investigate about XCP in AuD</t>
        </r>
      </text>
    </comment>
    <comment ref="IB10" authorId="1" shapeId="0" xr:uid="{00000000-0006-0000-0E00-00004D000000}">
      <text>
        <r>
          <rPr>
            <sz val="10"/>
            <color theme="1"/>
            <rFont val="Arial"/>
            <family val="2"/>
          </rPr>
          <t>Investigate about XCP in AuD</t>
        </r>
      </text>
    </comment>
    <comment ref="ID10" authorId="1" shapeId="0" xr:uid="{00000000-0006-0000-0E00-00004E000000}">
      <text>
        <r>
          <rPr>
            <sz val="10"/>
            <color theme="1"/>
            <rFont val="Arial"/>
            <family val="2"/>
          </rPr>
          <t xml:space="preserve">Investigate about XCP in AuD
</t>
        </r>
      </text>
    </comment>
    <comment ref="IF10" authorId="1" shapeId="0" xr:uid="{00000000-0006-0000-0E00-00004F000000}">
      <text>
        <r>
          <rPr>
            <sz val="10"/>
            <color theme="1"/>
            <rFont val="Arial"/>
            <family val="2"/>
          </rPr>
          <t>Investigate about XCP in AuD
Resolve error on HiL with Tool team</t>
        </r>
      </text>
    </comment>
    <comment ref="IN10" authorId="1" shapeId="0" xr:uid="{00000000-0006-0000-0E00-000050000000}">
      <text>
        <r>
          <rPr>
            <sz val="10"/>
            <color theme="1"/>
            <rFont val="Arial"/>
            <family val="2"/>
          </rPr>
          <t xml:space="preserve">Research for scripting tool to generate TI &amp; modify description of TI
</t>
        </r>
      </text>
    </comment>
    <comment ref="IP10" authorId="1" shapeId="0" xr:uid="{00000000-0006-0000-0E00-000051000000}">
      <text>
        <r>
          <rPr>
            <sz val="10"/>
            <color theme="1"/>
            <rFont val="Arial"/>
            <family val="2"/>
          </rPr>
          <t>Research for scripting tool to generate TI &amp; modify description of TI</t>
        </r>
      </text>
    </comment>
    <comment ref="IR10" authorId="1" shapeId="0" xr:uid="{00000000-0006-0000-0E00-000052000000}">
      <text>
        <r>
          <rPr>
            <sz val="10"/>
            <color theme="1"/>
            <rFont val="Arial"/>
            <family val="2"/>
          </rPr>
          <t>Research for scripting tool to generate TI &amp; modify description of TI</t>
        </r>
      </text>
    </comment>
    <comment ref="IV10" authorId="1" shapeId="0" xr:uid="{00000000-0006-0000-0E00-000053000000}">
      <text>
        <r>
          <rPr>
            <sz val="10"/>
            <color theme="1"/>
            <rFont val="Arial"/>
            <family val="2"/>
          </rPr>
          <t>Scripting tool to generate TI &amp; modify description of TI</t>
        </r>
      </text>
    </comment>
    <comment ref="IX10" authorId="1" shapeId="0" xr:uid="{00000000-0006-0000-0E00-000054000000}">
      <text>
        <r>
          <rPr>
            <sz val="10"/>
            <color theme="1"/>
            <rFont val="Arial"/>
            <family val="2"/>
          </rPr>
          <t>Scripting tool to generate TI &amp; modify description of TI</t>
        </r>
      </text>
    </comment>
    <comment ref="IZ10" authorId="1" shapeId="0" xr:uid="{00000000-0006-0000-0E00-000055000000}">
      <text>
        <r>
          <rPr>
            <sz val="10"/>
            <color theme="1"/>
            <rFont val="Arial"/>
            <family val="2"/>
          </rPr>
          <t>Scripting tool to generate TI &amp; modify description of TI</t>
        </r>
      </text>
    </comment>
    <comment ref="JB10" authorId="1" shapeId="0" xr:uid="{00000000-0006-0000-0E00-000056000000}">
      <text>
        <r>
          <rPr>
            <sz val="10"/>
            <color theme="1"/>
            <rFont val="Arial"/>
            <family val="2"/>
          </rPr>
          <t>Scripting tool to generate TI &amp; modify description of TI</t>
        </r>
      </text>
    </comment>
    <comment ref="JD10" authorId="1" shapeId="0" xr:uid="{00000000-0006-0000-0E00-000057000000}">
      <text>
        <r>
          <rPr>
            <sz val="10"/>
            <color theme="1"/>
            <rFont val="Arial"/>
            <family val="2"/>
          </rPr>
          <t>Scripting tool to generate TI &amp; modify description of TI</t>
        </r>
      </text>
    </comment>
    <comment ref="JH10" authorId="1" shapeId="0" xr:uid="{00000000-0006-0000-0E00-000058000000}">
      <text>
        <r>
          <rPr>
            <sz val="10"/>
            <color theme="1"/>
            <rFont val="Arial"/>
            <family val="2"/>
          </rPr>
          <t>Scripting tool to generate TI &amp; modify description of TI</t>
        </r>
      </text>
    </comment>
    <comment ref="JJ10" authorId="1" shapeId="0" xr:uid="{00000000-0006-0000-0E00-000059000000}">
      <text>
        <r>
          <rPr>
            <sz val="10"/>
            <color theme="1"/>
            <rFont val="Arial"/>
            <family val="2"/>
          </rPr>
          <t>Modify the script after getting review comment from the team</t>
        </r>
      </text>
    </comment>
    <comment ref="JL10" authorId="1" shapeId="0" xr:uid="{00000000-0006-0000-0E00-00005A000000}">
      <text>
        <r>
          <rPr>
            <sz val="10"/>
            <color theme="1"/>
            <rFont val="Arial"/>
            <family val="2"/>
          </rPr>
          <t>Modify the script after getting review comment from the team</t>
        </r>
      </text>
    </comment>
    <comment ref="JN10" authorId="1" shapeId="0" xr:uid="{00000000-0006-0000-0E00-00005B000000}">
      <text>
        <r>
          <rPr>
            <sz val="10"/>
            <color theme="1"/>
            <rFont val="Arial"/>
            <family val="2"/>
          </rPr>
          <t>Modify the script after getting review comment from the team</t>
        </r>
      </text>
    </comment>
    <comment ref="JP10" authorId="1" shapeId="0" xr:uid="{00000000-0006-0000-0E00-00005C000000}">
      <text>
        <r>
          <rPr>
            <sz val="10"/>
            <color theme="1"/>
            <rFont val="Arial"/>
            <family val="2"/>
          </rPr>
          <t>Done scripting the tool, waiting to demo session</t>
        </r>
      </text>
    </comment>
    <comment ref="HN11" authorId="1" shapeId="0" xr:uid="{00000000-0006-0000-0E00-00005D000000}">
      <text>
        <r>
          <rPr>
            <sz val="10"/>
            <color theme="1"/>
            <rFont val="Arial"/>
            <family val="2"/>
          </rPr>
          <t>Waiting for reviewed TS for implementing macro
Preparing for PSQR</t>
        </r>
      </text>
    </comment>
    <comment ref="HR11" authorId="1" shapeId="0" xr:uid="{00000000-0006-0000-0E00-00005E000000}">
      <text>
        <r>
          <rPr>
            <sz val="10"/>
            <color theme="1"/>
            <rFont val="Arial"/>
            <family val="2"/>
          </rPr>
          <t>perform PSQR team ENG31</t>
        </r>
      </text>
    </comment>
    <comment ref="LP11" authorId="1" shapeId="0" xr:uid="{00000000-0006-0000-0E00-00005F000000}">
      <text>
        <r>
          <rPr>
            <sz val="10"/>
            <color theme="1"/>
            <rFont val="Arial"/>
            <family val="2"/>
          </rPr>
          <t>RBVH team building</t>
        </r>
      </text>
    </comment>
    <comment ref="LV11" authorId="1" shapeId="0" xr:uid="{00000000-0006-0000-0E00-000060000000}">
      <text>
        <r>
          <rPr>
            <sz val="10"/>
            <color theme="1"/>
            <rFont val="Arial"/>
            <family val="2"/>
          </rPr>
          <t>In training</t>
        </r>
      </text>
    </comment>
    <comment ref="LX11" authorId="1" shapeId="0" xr:uid="{00000000-0006-0000-0E00-000061000000}">
      <text>
        <r>
          <rPr>
            <sz val="10"/>
            <color theme="1"/>
            <rFont val="Arial"/>
            <family val="2"/>
          </rPr>
          <t>In training</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Pham Thi Thu Huong (RBVH/ENG32)</author>
    <author>Tran Thien Thong (RBVH/ENG32)</author>
  </authors>
  <commentList>
    <comment ref="C6" authorId="0" shapeId="0" xr:uid="{00000000-0006-0000-0F00-000001000000}">
      <text>
        <r>
          <rPr>
            <sz val="10"/>
            <color theme="1"/>
            <rFont val="Arial"/>
            <family val="2"/>
          </rPr>
          <t>Debug 30TCs</t>
        </r>
      </text>
    </comment>
    <comment ref="D6" authorId="1" shapeId="0" xr:uid="{00000000-0006-0000-0F00-000002000000}">
      <text>
        <r>
          <rPr>
            <sz val="10"/>
            <color theme="1"/>
            <rFont val="Arial"/>
            <family val="2"/>
          </rPr>
          <t xml:space="preserve">Fixing 37TCs as comment
</t>
        </r>
      </text>
    </comment>
    <comment ref="E6" authorId="1" shapeId="0" xr:uid="{00000000-0006-0000-0F00-000003000000}">
      <text>
        <r>
          <rPr>
            <sz val="10"/>
            <color theme="1"/>
            <rFont val="Arial"/>
            <family val="2"/>
          </rPr>
          <t xml:space="preserve">- Fixing 5TCs as comment
- Debug 5 TCs
</t>
        </r>
      </text>
    </comment>
    <comment ref="F6" authorId="1" shapeId="0" xr:uid="{00000000-0006-0000-0F00-000004000000}">
      <text>
        <r>
          <rPr>
            <sz val="10"/>
            <color theme="1"/>
            <rFont val="Arial"/>
            <family val="2"/>
          </rPr>
          <t xml:space="preserve">- Fixing 5TCs as comment
- Debug 5 TCs
</t>
        </r>
      </text>
    </comment>
    <comment ref="J6" authorId="1" shapeId="0" xr:uid="{00000000-0006-0000-0F00-000005000000}">
      <text>
        <r>
          <rPr>
            <sz val="10"/>
            <color theme="1"/>
            <rFont val="Arial"/>
            <family val="2"/>
          </rPr>
          <t>Fixing 2TCs as comment</t>
        </r>
      </text>
    </comment>
    <comment ref="K6" authorId="1" shapeId="0" xr:uid="{00000000-0006-0000-0F00-000006000000}">
      <text>
        <r>
          <rPr>
            <sz val="10"/>
            <color theme="1"/>
            <rFont val="Arial"/>
            <family val="2"/>
          </rPr>
          <t xml:space="preserve">Debug 3 TCs
</t>
        </r>
      </text>
    </comment>
    <comment ref="L6" authorId="1" shapeId="0" xr:uid="{00000000-0006-0000-0F00-000007000000}">
      <text>
        <r>
          <rPr>
            <sz val="10"/>
            <color theme="1"/>
            <rFont val="Arial"/>
            <family val="2"/>
          </rPr>
          <t>Debug 9 TCs</t>
        </r>
      </text>
    </comment>
    <comment ref="M6" authorId="1" shapeId="0" xr:uid="{00000000-0006-0000-0F00-000008000000}">
      <text>
        <r>
          <rPr>
            <sz val="10"/>
            <color theme="1"/>
            <rFont val="Arial"/>
            <family val="2"/>
          </rPr>
          <t xml:space="preserve">Updated 6 TI after TS is updated and re-run
</t>
        </r>
      </text>
    </comment>
    <comment ref="O6" authorId="1" shapeId="0" xr:uid="{00000000-0006-0000-0F00-000009000000}">
      <text>
        <r>
          <rPr>
            <sz val="10"/>
            <color theme="1"/>
            <rFont val="Arial"/>
            <family val="2"/>
          </rPr>
          <t>Updated 8 TIs after TS update and re-run</t>
        </r>
      </text>
    </comment>
    <comment ref="S6" authorId="1" shapeId="0" xr:uid="{00000000-0006-0000-0F00-00000A000000}">
      <text>
        <r>
          <rPr>
            <sz val="10"/>
            <color theme="1"/>
            <rFont val="Arial"/>
            <family val="2"/>
          </rPr>
          <t>- Debug 7 TCs with Chaitrali related to "AutomationDesk value wrapper" issue
=&gt; Undo unresolved in SCM and re-run again.
- Have discusstion with Sandesh to update TI</t>
        </r>
      </text>
    </comment>
    <comment ref="W6" authorId="1" shapeId="0" xr:uid="{00000000-0006-0000-0F00-00000B000000}">
      <text>
        <r>
          <rPr>
            <sz val="10"/>
            <color theme="1"/>
            <rFont val="Arial"/>
            <family val="2"/>
          </rPr>
          <t>Debug 9 TCs</t>
        </r>
      </text>
    </comment>
    <comment ref="Y6" authorId="1" shapeId="0" xr:uid="{00000000-0006-0000-0F00-00000C000000}">
      <text>
        <r>
          <rPr>
            <sz val="10"/>
            <color theme="1"/>
            <rFont val="Arial"/>
            <family val="2"/>
          </rPr>
          <t>Updated 3 TI after TS is updated</t>
        </r>
      </text>
    </comment>
    <comment ref="AA6" authorId="1" shapeId="0" xr:uid="{00000000-0006-0000-0F00-00000D000000}">
      <text>
        <r>
          <rPr>
            <sz val="10"/>
            <color theme="1"/>
            <rFont val="Arial"/>
            <family val="2"/>
          </rPr>
          <t>Debug</t>
        </r>
      </text>
    </comment>
    <comment ref="AE6" authorId="1" shapeId="0" xr:uid="{00000000-0006-0000-0F00-00000E000000}">
      <text>
        <r>
          <rPr>
            <sz val="10"/>
            <color theme="1"/>
            <rFont val="Arial"/>
            <family val="2"/>
          </rPr>
          <t>Review with Swapna, try to re-run some cases to find where is issue happening</t>
        </r>
      </text>
    </comment>
    <comment ref="AG6" authorId="1" shapeId="0" xr:uid="{00000000-0006-0000-0F00-00000F000000}">
      <text>
        <r>
          <rPr>
            <sz val="10"/>
            <color theme="1"/>
            <rFont val="Arial"/>
            <family val="2"/>
          </rPr>
          <t>- Some parameters are not available, asked Sandesh and Sagar to check it.
- Debug new CO</t>
        </r>
      </text>
    </comment>
    <comment ref="AI6" authorId="1" shapeId="0" xr:uid="{00000000-0006-0000-0F00-000010000000}">
      <text>
        <r>
          <rPr>
            <sz val="10"/>
            <color theme="1"/>
            <rFont val="Arial"/>
            <family val="2"/>
          </rPr>
          <t>Review with Arun, fixs some doubts</t>
        </r>
      </text>
    </comment>
    <comment ref="AK6" authorId="1" shapeId="0" xr:uid="{00000000-0006-0000-0F00-000011000000}">
      <text>
        <r>
          <rPr>
            <sz val="10"/>
            <color theme="1"/>
            <rFont val="Arial"/>
            <family val="2"/>
          </rPr>
          <t>Review with Arun, fixs some doubts</t>
        </r>
      </text>
    </comment>
    <comment ref="AS6" authorId="1" shapeId="0" xr:uid="{00000000-0006-0000-0F00-000012000000}">
      <text>
        <r>
          <rPr>
            <sz val="10"/>
            <color theme="1"/>
            <rFont val="Arial"/>
            <family val="2"/>
          </rPr>
          <t>Review with Shilpa, fixs some doubts</t>
        </r>
      </text>
    </comment>
    <comment ref="BQ6" authorId="1" shapeId="0" xr:uid="{00000000-0006-0000-0F00-000013000000}">
      <text>
        <r>
          <rPr>
            <sz val="10"/>
            <color theme="1"/>
            <rFont val="Arial"/>
            <family val="2"/>
          </rPr>
          <t>Debug and update 1 TI due to updated test spec.
Fix review comment of 29 TCs.</t>
        </r>
      </text>
    </comment>
    <comment ref="BS6" authorId="1" shapeId="0" xr:uid="{00000000-0006-0000-0F00-000014000000}">
      <text>
        <r>
          <rPr>
            <sz val="10"/>
            <color theme="1"/>
            <rFont val="Arial"/>
            <family val="2"/>
          </rPr>
          <t>Implement 15 TCs in SRS</t>
        </r>
      </text>
    </comment>
    <comment ref="BU6" authorId="1" shapeId="0" xr:uid="{00000000-0006-0000-0F00-000015000000}">
      <text>
        <r>
          <rPr>
            <sz val="10"/>
            <color theme="1"/>
            <rFont val="Arial"/>
            <family val="2"/>
          </rPr>
          <t>Implement 1 TC, debug and update TI 16 TCs (CO 272517)
Move 1 TC to Implemented (CO 208026)</t>
        </r>
      </text>
    </comment>
    <comment ref="BW6" authorId="1" shapeId="0" xr:uid="{00000000-0006-0000-0F00-000016000000}">
      <text>
        <r>
          <rPr>
            <sz val="10"/>
            <color theme="1"/>
            <rFont val="Arial"/>
            <family val="2"/>
          </rPr>
          <t>7 TCs changed to Implemented status
8 TCs changed to In-process status</t>
        </r>
      </text>
    </comment>
    <comment ref="BY6" authorId="1" shapeId="0" xr:uid="{00000000-0006-0000-0F00-000017000000}">
      <text>
        <r>
          <rPr>
            <sz val="10"/>
            <color theme="1"/>
            <rFont val="Arial"/>
            <family val="2"/>
          </rPr>
          <t>12 Tcs are implemented</t>
        </r>
      </text>
    </comment>
    <comment ref="CC6" authorId="1" shapeId="0" xr:uid="{00000000-0006-0000-0F00-000018000000}">
      <text>
        <r>
          <rPr>
            <sz val="10"/>
            <color theme="1"/>
            <rFont val="Arial"/>
            <family val="2"/>
          </rPr>
          <t>Implemented 7 TCs</t>
        </r>
      </text>
    </comment>
    <comment ref="CE6" authorId="1" shapeId="0" xr:uid="{00000000-0006-0000-0F00-000019000000}">
      <text>
        <r>
          <rPr>
            <sz val="10"/>
            <color theme="1"/>
            <rFont val="Arial"/>
            <family val="2"/>
          </rPr>
          <t>Debug and fix some doubts
Send to review 19 TCs (274144)</t>
        </r>
      </text>
    </comment>
    <comment ref="CG6" authorId="1" shapeId="0" xr:uid="{00000000-0006-0000-0F00-00001A000000}">
      <text>
        <r>
          <rPr>
            <sz val="10"/>
            <color theme="1"/>
            <rFont val="Arial"/>
            <family val="2"/>
          </rPr>
          <t xml:space="preserve">Implemented 3 TCs
</t>
        </r>
      </text>
    </comment>
    <comment ref="CI6" authorId="1" shapeId="0" xr:uid="{00000000-0006-0000-0F00-00001B000000}">
      <text>
        <r>
          <rPr>
            <sz val="10"/>
            <color theme="1"/>
            <rFont val="Arial"/>
            <family val="2"/>
          </rPr>
          <t>Fixed and completed task (274144)</t>
        </r>
      </text>
    </comment>
    <comment ref="CK6" authorId="1" shapeId="0" xr:uid="{00000000-0006-0000-0F00-00001C000000}">
      <text>
        <r>
          <rPr>
            <sz val="10"/>
            <color theme="1"/>
            <rFont val="Arial"/>
            <family val="2"/>
          </rPr>
          <t>Implemented 12 TCs</t>
        </r>
      </text>
    </comment>
    <comment ref="CO6" authorId="1" shapeId="0" xr:uid="{00000000-0006-0000-0F00-00001D000000}">
      <text>
        <r>
          <rPr>
            <sz val="10"/>
            <color theme="1"/>
            <rFont val="Arial"/>
            <family val="2"/>
          </rPr>
          <t>Holiday</t>
        </r>
      </text>
    </comment>
    <comment ref="CQ6" authorId="1" shapeId="0" xr:uid="{00000000-0006-0000-0F00-00001E000000}">
      <text>
        <r>
          <rPr>
            <sz val="10"/>
            <color theme="1"/>
            <rFont val="Arial"/>
            <family val="2"/>
          </rPr>
          <t>Implement 7 TCs</t>
        </r>
      </text>
    </comment>
    <comment ref="CS6" authorId="1" shapeId="0" xr:uid="{00000000-0006-0000-0F00-00001F000000}">
      <text>
        <r>
          <rPr>
            <sz val="10"/>
            <color theme="1"/>
            <rFont val="Arial"/>
            <family val="2"/>
          </rPr>
          <t>Implement 7 TCs</t>
        </r>
      </text>
    </comment>
    <comment ref="CU6" authorId="1" shapeId="0" xr:uid="{00000000-0006-0000-0F00-000020000000}">
      <text>
        <r>
          <rPr>
            <sz val="10"/>
            <color theme="1"/>
            <rFont val="Arial"/>
            <family val="2"/>
          </rPr>
          <t>Implement 8 TCs</t>
        </r>
      </text>
    </comment>
    <comment ref="CW6" authorId="1" shapeId="0" xr:uid="{00000000-0006-0000-0F00-000021000000}">
      <text>
        <r>
          <rPr>
            <sz val="10"/>
            <color theme="1"/>
            <rFont val="Arial"/>
            <family val="2"/>
          </rPr>
          <t>Implement 8 TCs</t>
        </r>
      </text>
    </comment>
    <comment ref="DI6" authorId="0" shapeId="0" xr:uid="{00000000-0006-0000-0F00-000022000000}">
      <text>
        <r>
          <rPr>
            <sz val="10"/>
            <color theme="1"/>
            <rFont val="Arial"/>
            <family val="2"/>
          </rPr>
          <t>Sent 25 TCs to review</t>
        </r>
      </text>
    </comment>
    <comment ref="EA6" authorId="1" shapeId="0" xr:uid="{00000000-0006-0000-0F00-000023000000}">
      <text>
        <r>
          <rPr>
            <sz val="10"/>
            <color theme="1"/>
            <rFont val="Arial"/>
            <family val="2"/>
          </rPr>
          <t>Implemented new TI</t>
        </r>
      </text>
    </comment>
    <comment ref="EC6" authorId="1" shapeId="0" xr:uid="{00000000-0006-0000-0F00-000024000000}">
      <text>
        <r>
          <rPr>
            <sz val="10"/>
            <color theme="1"/>
            <rFont val="Arial"/>
            <family val="2"/>
          </rPr>
          <t>Implemented new TI</t>
        </r>
      </text>
    </comment>
    <comment ref="EM6" authorId="1" shapeId="0" xr:uid="{00000000-0006-0000-0F00-000025000000}">
      <text>
        <r>
          <rPr>
            <sz val="10"/>
            <color theme="1"/>
            <rFont val="Arial"/>
            <family val="2"/>
          </rPr>
          <t>Debug 3 TCs and send to review</t>
        </r>
      </text>
    </comment>
    <comment ref="ES6" authorId="1" shapeId="0" xr:uid="{00000000-0006-0000-0F00-000026000000}">
      <text>
        <r>
          <rPr>
            <sz val="10"/>
            <color theme="1"/>
            <rFont val="Arial"/>
            <family val="2"/>
          </rPr>
          <t>275169</t>
        </r>
      </text>
    </comment>
    <comment ref="EY6" authorId="1" shapeId="0" xr:uid="{00000000-0006-0000-0F00-000027000000}">
      <text>
        <r>
          <rPr>
            <sz val="10"/>
            <color theme="1"/>
            <rFont val="Arial"/>
            <family val="2"/>
          </rPr>
          <t>Implemented new TI</t>
        </r>
      </text>
    </comment>
    <comment ref="FA6" authorId="1" shapeId="0" xr:uid="{00000000-0006-0000-0F00-000028000000}">
      <text>
        <r>
          <rPr>
            <sz val="10"/>
            <color theme="1"/>
            <rFont val="Arial"/>
            <family val="2"/>
          </rPr>
          <t>Implemented new TI</t>
        </r>
      </text>
    </comment>
    <comment ref="FC6" authorId="1" shapeId="0" xr:uid="{00000000-0006-0000-0F00-000029000000}">
      <text>
        <r>
          <rPr>
            <sz val="10"/>
            <color theme="1"/>
            <rFont val="Arial"/>
            <family val="2"/>
          </rPr>
          <t>275186</t>
        </r>
      </text>
    </comment>
    <comment ref="FE6" authorId="1" shapeId="0" xr:uid="{00000000-0006-0000-0F00-00002A000000}">
      <text>
        <r>
          <rPr>
            <sz val="10"/>
            <color theme="1"/>
            <rFont val="Arial"/>
            <family val="2"/>
          </rPr>
          <t>274162</t>
        </r>
      </text>
    </comment>
    <comment ref="FQ6" authorId="1" shapeId="0" xr:uid="{00000000-0006-0000-0F00-00002B000000}">
      <text>
        <r>
          <rPr>
            <sz val="10"/>
            <color theme="1"/>
            <rFont val="Arial"/>
            <family val="2"/>
          </rPr>
          <t>Task 275169</t>
        </r>
      </text>
    </comment>
    <comment ref="GA6" authorId="1" shapeId="0" xr:uid="{00000000-0006-0000-0F00-00002C000000}">
      <text>
        <r>
          <rPr>
            <sz val="10"/>
            <color theme="1"/>
            <rFont val="Arial"/>
            <family val="2"/>
          </rPr>
          <t>272515 (1.8)</t>
        </r>
      </text>
    </comment>
    <comment ref="GE6" authorId="1" shapeId="0" xr:uid="{00000000-0006-0000-0F00-00002D000000}">
      <text>
        <r>
          <rPr>
            <sz val="10"/>
            <color theme="1"/>
            <rFont val="Arial"/>
            <family val="2"/>
          </rPr>
          <t>272515 (Updated chapter 1.1.9 and 1.1.12)</t>
        </r>
      </text>
    </comment>
    <comment ref="GK6" authorId="1" shapeId="0" xr:uid="{00000000-0006-0000-0F00-00002E000000}">
      <text>
        <r>
          <rPr>
            <sz val="10"/>
            <color theme="1"/>
            <rFont val="Arial"/>
            <family val="2"/>
          </rPr>
          <t>272515</t>
        </r>
      </text>
    </comment>
    <comment ref="II6" authorId="1" shapeId="0" xr:uid="{00000000-0006-0000-0F00-00002F000000}">
      <text>
        <r>
          <rPr>
            <sz val="10"/>
            <color theme="1"/>
            <rFont val="Arial"/>
            <family val="2"/>
          </rPr>
          <t>Implement new 6 Tcs</t>
        </r>
      </text>
    </comment>
    <comment ref="IK6" authorId="1" shapeId="0" xr:uid="{00000000-0006-0000-0F00-000030000000}">
      <text>
        <r>
          <rPr>
            <sz val="10"/>
            <color theme="1"/>
            <rFont val="Arial"/>
            <family val="2"/>
          </rPr>
          <t>Debugging</t>
        </r>
      </text>
    </comment>
    <comment ref="IM6" authorId="1" shapeId="0" xr:uid="{00000000-0006-0000-0F00-000031000000}">
      <text>
        <r>
          <rPr>
            <sz val="10"/>
            <color theme="1"/>
            <rFont val="Arial"/>
            <family val="2"/>
          </rPr>
          <t>Fixing review comment and re-sent</t>
        </r>
      </text>
    </comment>
    <comment ref="IQ6" authorId="1" shapeId="0" xr:uid="{00000000-0006-0000-0F00-000032000000}">
      <text>
        <r>
          <rPr>
            <sz val="10"/>
            <color theme="1"/>
            <rFont val="Arial"/>
            <family val="2"/>
          </rPr>
          <t>Fixing review comment and re-run again</t>
        </r>
      </text>
    </comment>
    <comment ref="IW6" authorId="1" shapeId="0" xr:uid="{00000000-0006-0000-0F00-000033000000}">
      <text>
        <r>
          <rPr>
            <sz val="10"/>
            <color theme="1"/>
            <rFont val="Arial"/>
            <family val="2"/>
          </rPr>
          <t xml:space="preserve">Implement new 3 TCs
</t>
        </r>
      </text>
    </comment>
    <comment ref="IY6" authorId="1" shapeId="0" xr:uid="{00000000-0006-0000-0F00-000034000000}">
      <text>
        <r>
          <rPr>
            <sz val="10"/>
            <color theme="1"/>
            <rFont val="Arial"/>
            <family val="2"/>
          </rPr>
          <t xml:space="preserve">Specification missed some parameters so automation result got failed, take time to debug and recheck
</t>
        </r>
      </text>
    </comment>
    <comment ref="JC6" authorId="1" shapeId="0" xr:uid="{00000000-0006-0000-0F00-000035000000}">
      <text>
        <r>
          <rPr>
            <sz val="10"/>
            <color theme="1"/>
            <rFont val="Arial"/>
            <family val="2"/>
          </rPr>
          <t>Discuss with Pranith about Failed Tcs</t>
        </r>
      </text>
    </comment>
    <comment ref="JI6" authorId="1" shapeId="0" xr:uid="{00000000-0006-0000-0F00-000036000000}">
      <text>
        <r>
          <rPr>
            <sz val="10"/>
            <color theme="1"/>
            <rFont val="Arial"/>
            <family val="2"/>
          </rPr>
          <t>Implementing 6 TCs</t>
        </r>
      </text>
    </comment>
    <comment ref="JK6" authorId="1" shapeId="0" xr:uid="{00000000-0006-0000-0F00-000037000000}">
      <text>
        <r>
          <rPr>
            <sz val="10"/>
            <color theme="1"/>
            <rFont val="Arial"/>
            <family val="2"/>
          </rPr>
          <t>Debugging failed TC (An issue with Dongle 73400)</t>
        </r>
      </text>
    </comment>
    <comment ref="JM6" authorId="1" shapeId="0" xr:uid="{00000000-0006-0000-0F00-000038000000}">
      <text>
        <r>
          <rPr>
            <sz val="10"/>
            <color theme="1"/>
            <rFont val="Arial"/>
            <family val="2"/>
          </rPr>
          <t>Fixing review comment</t>
        </r>
      </text>
    </comment>
    <comment ref="JS6" authorId="1" shapeId="0" xr:uid="{00000000-0006-0000-0F00-000039000000}">
      <text>
        <r>
          <rPr>
            <sz val="10"/>
            <color theme="1"/>
            <rFont val="Arial"/>
            <family val="2"/>
          </rPr>
          <t xml:space="preserve">Fixing review comments and send to re-review
Debugging 3 TCs failed
</t>
        </r>
      </text>
    </comment>
    <comment ref="JU6" authorId="1" shapeId="0" xr:uid="{00000000-0006-0000-0F00-00003A000000}">
      <text>
        <r>
          <rPr>
            <sz val="10"/>
            <color theme="1"/>
            <rFont val="Arial"/>
            <family val="2"/>
          </rPr>
          <t xml:space="preserve">Start new TI with BAP TCs
Get new functionality about BAP function
</t>
        </r>
      </text>
    </comment>
    <comment ref="JW6" authorId="1" shapeId="0" xr:uid="{00000000-0006-0000-0F00-00003B000000}">
      <text>
        <r>
          <rPr>
            <sz val="10"/>
            <color theme="1"/>
            <rFont val="Arial"/>
            <family val="2"/>
          </rPr>
          <t>Continue TI with BAP TCs</t>
        </r>
      </text>
    </comment>
    <comment ref="KC6" authorId="1" shapeId="0" xr:uid="{00000000-0006-0000-0F00-00003C000000}">
      <text>
        <r>
          <rPr>
            <sz val="10"/>
            <color theme="1"/>
            <rFont val="Arial"/>
            <family val="2"/>
          </rPr>
          <t xml:space="preserve">Continue TI with BAP TCs
</t>
        </r>
      </text>
    </comment>
    <comment ref="KI6" authorId="1" shapeId="0" xr:uid="{00000000-0006-0000-0F00-00003D000000}">
      <text>
        <r>
          <rPr>
            <sz val="10"/>
            <color theme="1"/>
            <rFont val="Arial"/>
            <family val="2"/>
          </rPr>
          <t>Implement new TI</t>
        </r>
      </text>
    </comment>
    <comment ref="KK6" authorId="1" shapeId="0" xr:uid="{00000000-0006-0000-0F00-00003E000000}">
      <text>
        <r>
          <rPr>
            <sz val="10"/>
            <color theme="1"/>
            <rFont val="Arial"/>
            <family val="2"/>
          </rPr>
          <t>10 TIs were scripted</t>
        </r>
      </text>
    </comment>
    <comment ref="KM6" authorId="1" shapeId="0" xr:uid="{00000000-0006-0000-0F00-00003F000000}">
      <text>
        <r>
          <rPr>
            <sz val="10"/>
            <color theme="1"/>
            <rFont val="Arial"/>
            <family val="2"/>
          </rPr>
          <t>Debugging Failed TCs</t>
        </r>
      </text>
    </comment>
    <comment ref="KO6" authorId="1" shapeId="0" xr:uid="{00000000-0006-0000-0F00-000040000000}">
      <text>
        <r>
          <rPr>
            <sz val="10"/>
            <color theme="1"/>
            <rFont val="Arial"/>
            <family val="2"/>
          </rPr>
          <t>Debugging Failed TCs</t>
        </r>
      </text>
    </comment>
    <comment ref="KQ6" authorId="1" shapeId="0" xr:uid="{00000000-0006-0000-0F00-000041000000}">
      <text>
        <r>
          <rPr>
            <sz val="10"/>
            <color theme="1"/>
            <rFont val="Arial"/>
            <family val="2"/>
          </rPr>
          <t>Debugging Failed TCs</t>
        </r>
      </text>
    </comment>
    <comment ref="LC6" authorId="1" shapeId="0" xr:uid="{00000000-0006-0000-0F00-000042000000}">
      <text>
        <r>
          <rPr>
            <sz val="10"/>
            <color theme="1"/>
            <rFont val="Arial"/>
            <family val="2"/>
          </rPr>
          <t>Debug failed TC</t>
        </r>
      </text>
    </comment>
    <comment ref="LG6" authorId="1" shapeId="0" xr:uid="{00000000-0006-0000-0F00-000043000000}">
      <text>
        <r>
          <rPr>
            <sz val="10"/>
            <color theme="1"/>
            <rFont val="Arial"/>
            <family val="2"/>
          </rPr>
          <t xml:space="preserve">Implement 4 new TIs
</t>
        </r>
      </text>
    </comment>
    <comment ref="LI6" authorId="1" shapeId="0" xr:uid="{00000000-0006-0000-0F00-000044000000}">
      <text>
        <r>
          <rPr>
            <sz val="10"/>
            <color theme="1"/>
            <rFont val="Arial"/>
            <family val="2"/>
          </rPr>
          <t>Implement 4 new TIs</t>
        </r>
      </text>
    </comment>
    <comment ref="LK6" authorId="1" shapeId="0" xr:uid="{00000000-0006-0000-0F00-000045000000}">
      <text>
        <r>
          <rPr>
            <sz val="10"/>
            <color theme="1"/>
            <rFont val="Arial"/>
            <family val="2"/>
          </rPr>
          <t xml:space="preserve">Implement 2 new TIs
Debugging
</t>
        </r>
      </text>
    </comment>
    <comment ref="LM6" authorId="1" shapeId="0" xr:uid="{00000000-0006-0000-0F00-000046000000}">
      <text>
        <r>
          <rPr>
            <sz val="10"/>
            <color theme="1"/>
            <rFont val="Arial"/>
            <family val="2"/>
          </rPr>
          <t xml:space="preserve">Debugging
</t>
        </r>
      </text>
    </comment>
    <comment ref="LO6" authorId="1" shapeId="0" xr:uid="{00000000-0006-0000-0F00-000047000000}">
      <text>
        <r>
          <rPr>
            <sz val="10"/>
            <color theme="1"/>
            <rFont val="Arial"/>
            <family val="2"/>
          </rPr>
          <t xml:space="preserve">Debugging failed TCs
2 TCs sent to Huong for reviewing
</t>
        </r>
      </text>
    </comment>
    <comment ref="KC9" authorId="1" shapeId="0" xr:uid="{00000000-0006-0000-0F00-000048000000}">
      <text>
        <r>
          <rPr>
            <sz val="10"/>
            <color theme="1"/>
            <rFont val="Arial"/>
            <family val="2"/>
          </rPr>
          <t>Read requirement related to BAP function</t>
        </r>
      </text>
    </comment>
    <comment ref="KE9" authorId="1" shapeId="0" xr:uid="{00000000-0006-0000-0F00-000049000000}">
      <text>
        <r>
          <rPr>
            <sz val="10"/>
            <color theme="1"/>
            <rFont val="Arial"/>
            <family val="2"/>
          </rPr>
          <t>Check BAP TI on Loadbox</t>
        </r>
      </text>
    </comment>
    <comment ref="KQ9" authorId="1" shapeId="0" xr:uid="{00000000-0006-0000-0F00-00004A000000}">
      <text>
        <r>
          <rPr>
            <sz val="10"/>
            <color theme="1"/>
            <rFont val="Arial"/>
            <family val="2"/>
          </rPr>
          <t>Read specification to know about BAP function</t>
        </r>
      </text>
    </comment>
    <comment ref="KU9" authorId="1" shapeId="0" xr:uid="{00000000-0006-0000-0F00-00004B000000}">
      <text>
        <r>
          <rPr>
            <sz val="10"/>
            <color theme="1"/>
            <rFont val="Arial"/>
            <family val="2"/>
          </rPr>
          <t>6 hours for reading specification, ask Specifier to updated TI</t>
        </r>
      </text>
    </comment>
    <comment ref="LC9" authorId="1" shapeId="0" xr:uid="{00000000-0006-0000-0F00-00004C000000}">
      <text>
        <r>
          <rPr>
            <sz val="10"/>
            <color theme="1"/>
            <rFont val="Arial"/>
            <family val="2"/>
          </rPr>
          <t>Read specification to know about BAP function
Get knowledge sharing from Huong</t>
        </r>
      </text>
    </comment>
    <comment ref="LG9" authorId="1" shapeId="0" xr:uid="{00000000-0006-0000-0F00-00004D000000}">
      <text>
        <r>
          <rPr>
            <sz val="10"/>
            <color theme="1"/>
            <rFont val="Arial"/>
            <family val="2"/>
          </rPr>
          <t>Read BAP requirement</t>
        </r>
      </text>
    </comment>
    <comment ref="EA10" authorId="1" shapeId="0" xr:uid="{00000000-0006-0000-0F00-00004E000000}">
      <text>
        <r>
          <rPr>
            <sz val="10"/>
            <color theme="1"/>
            <rFont val="Arial"/>
            <family val="2"/>
          </rPr>
          <t>Get knowledge about Light function</t>
        </r>
      </text>
    </comment>
    <comment ref="EC10" authorId="1" shapeId="0" xr:uid="{00000000-0006-0000-0F00-00004F000000}">
      <text>
        <r>
          <rPr>
            <sz val="10"/>
            <color theme="1"/>
            <rFont val="Arial"/>
            <family val="2"/>
          </rPr>
          <t>Get knowledge about Light function</t>
        </r>
      </text>
    </comment>
    <comment ref="GE10" authorId="1" shapeId="0" xr:uid="{00000000-0006-0000-0F00-000050000000}">
      <text>
        <r>
          <rPr>
            <sz val="10"/>
            <color theme="1"/>
            <rFont val="Arial"/>
            <family val="2"/>
          </rPr>
          <t>TSG meeting</t>
        </r>
      </text>
    </comment>
    <comment ref="IA10" authorId="1" shapeId="0" xr:uid="{00000000-0006-0000-0F00-000051000000}">
      <text>
        <r>
          <rPr>
            <sz val="10"/>
            <color theme="1"/>
            <rFont val="Arial"/>
            <family val="2"/>
          </rPr>
          <t xml:space="preserve">Light team meeting
</t>
        </r>
      </text>
    </comment>
    <comment ref="IY10" authorId="1" shapeId="0" xr:uid="{00000000-0006-0000-0F00-000052000000}">
      <text>
        <r>
          <rPr>
            <sz val="10"/>
            <color theme="1"/>
            <rFont val="Arial"/>
            <family val="2"/>
          </rPr>
          <t xml:space="preserve">Light team meeting
</t>
        </r>
      </text>
    </comment>
    <comment ref="JA10" authorId="1" shapeId="0" xr:uid="{00000000-0006-0000-0F00-000053000000}">
      <text>
        <r>
          <rPr>
            <sz val="10"/>
            <color theme="1"/>
            <rFont val="Arial"/>
            <family val="2"/>
          </rPr>
          <t xml:space="preserve">CAR meeting
</t>
        </r>
      </text>
    </comment>
    <comment ref="LA11" authorId="1" shapeId="0" xr:uid="{00000000-0006-0000-0F00-000054000000}">
      <text>
        <r>
          <rPr>
            <sz val="10"/>
            <color theme="1"/>
            <rFont val="Arial"/>
            <family val="2"/>
          </rPr>
          <t>Independent Holiday in India</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Hoang Le Phuong Uyen (RBVH/ENG32)</author>
  </authors>
  <commentList>
    <comment ref="E6" authorId="0" shapeId="0" xr:uid="{00000000-0006-0000-1000-000001000000}">
      <text>
        <r>
          <rPr>
            <sz val="10"/>
            <color theme="1"/>
            <rFont val="Arial"/>
            <family val="2"/>
          </rPr>
          <t>Implemented 3 new test cases for Regression_test_part4 task</t>
        </r>
      </text>
    </comment>
    <comment ref="F6" authorId="0" shapeId="0" xr:uid="{00000000-0006-0000-1000-000002000000}">
      <text>
        <r>
          <rPr>
            <sz val="10"/>
            <color theme="1"/>
            <rFont val="Arial"/>
            <family val="2"/>
          </rPr>
          <t xml:space="preserve">2 test cases got error, 3 got failure
</t>
        </r>
      </text>
    </comment>
    <comment ref="G6" authorId="0" shapeId="0" xr:uid="{00000000-0006-0000-1000-000003000000}">
      <text>
        <r>
          <rPr>
            <sz val="10"/>
            <color theme="1"/>
            <rFont val="Arial"/>
            <family val="2"/>
          </rPr>
          <t xml:space="preserve">2 test cases got error, 3 got failure
</t>
        </r>
      </text>
    </comment>
    <comment ref="L6" authorId="0" shapeId="0" xr:uid="{00000000-0006-0000-1000-000004000000}">
      <text>
        <r>
          <rPr>
            <sz val="10"/>
            <color theme="1"/>
            <rFont val="Arial"/>
            <family val="2"/>
          </rPr>
          <t xml:space="preserve">2 test cases got error, 3 got failure
</t>
        </r>
      </text>
    </comment>
    <comment ref="AI6" authorId="0" shapeId="0" xr:uid="{00000000-0006-0000-1000-000005000000}">
      <text>
        <r>
          <rPr>
            <sz val="10"/>
            <color theme="1"/>
            <rFont val="Arial"/>
            <family val="2"/>
          </rPr>
          <t>3 new test cases are implemented in new process</t>
        </r>
      </text>
    </comment>
    <comment ref="AK6" authorId="0" shapeId="0" xr:uid="{00000000-0006-0000-1000-000006000000}">
      <text>
        <r>
          <rPr>
            <sz val="10"/>
            <color theme="1"/>
            <rFont val="Arial"/>
            <family val="2"/>
          </rPr>
          <t>3 new test cases are debbung in New process</t>
        </r>
      </text>
    </comment>
    <comment ref="AM6" authorId="0" shapeId="0" xr:uid="{00000000-0006-0000-1000-000007000000}">
      <text>
        <r>
          <rPr>
            <sz val="10"/>
            <color theme="1"/>
            <rFont val="Arial"/>
            <family val="2"/>
          </rPr>
          <t xml:space="preserve">Fix 15 findings
3 new test cases are debbung in New process
</t>
        </r>
      </text>
    </comment>
    <comment ref="AQ6" authorId="0" shapeId="0" xr:uid="{00000000-0006-0000-1000-000008000000}">
      <text>
        <r>
          <rPr>
            <sz val="10"/>
            <color theme="1"/>
            <rFont val="Arial"/>
            <family val="2"/>
          </rPr>
          <t>Fixing Issue from automation and review comments</t>
        </r>
      </text>
    </comment>
    <comment ref="AS6" authorId="0" shapeId="0" xr:uid="{00000000-0006-0000-1000-000009000000}">
      <text>
        <r>
          <rPr>
            <sz val="10"/>
            <color theme="1"/>
            <rFont val="Arial"/>
            <family val="2"/>
          </rPr>
          <t>8 TCs passed from Crash_Delay</t>
        </r>
      </text>
    </comment>
    <comment ref="AW6" authorId="0" shapeId="0" xr:uid="{00000000-0006-0000-1000-00000A000000}">
      <text>
        <r>
          <rPr>
            <sz val="10"/>
            <color theme="1"/>
            <rFont val="Arial"/>
            <family val="2"/>
          </rPr>
          <t>5 TCs from ZV_SPIELSCHUTZ</t>
        </r>
      </text>
    </comment>
    <comment ref="AY6" authorId="0" shapeId="0" xr:uid="{00000000-0006-0000-1000-00000B000000}">
      <text>
        <r>
          <rPr>
            <sz val="10"/>
            <color theme="1"/>
            <rFont val="Arial"/>
            <family val="2"/>
          </rPr>
          <t>Debug 2 test cases in Crash module</t>
        </r>
      </text>
    </comment>
    <comment ref="BE6" authorId="0" shapeId="0" xr:uid="{00000000-0006-0000-1000-00000C000000}">
      <text>
        <r>
          <rPr>
            <sz val="10"/>
            <color theme="1"/>
            <rFont val="Arial"/>
            <family val="2"/>
          </rPr>
          <t>5 test cases from Gruppe_01_CRASH_ASIL_A_Part2</t>
        </r>
      </text>
    </comment>
    <comment ref="BG6" authorId="0" shapeId="0" xr:uid="{00000000-0006-0000-1000-00000D000000}">
      <text>
        <r>
          <rPr>
            <sz val="10"/>
            <color theme="1"/>
            <rFont val="Arial"/>
            <family val="2"/>
          </rPr>
          <t xml:space="preserve">5 test cases from Gruppe_01_CRASH_Delay
</t>
        </r>
      </text>
    </comment>
    <comment ref="BQ6" authorId="0" shapeId="0" xr:uid="{00000000-0006-0000-1000-00000E000000}">
      <text>
        <r>
          <rPr>
            <sz val="10"/>
            <color theme="1"/>
            <rFont val="Arial"/>
            <family val="2"/>
          </rPr>
          <t>2 TCs from Crash_Delay: TCH0300169651, TCH0300223727</t>
        </r>
      </text>
    </comment>
    <comment ref="BS6" authorId="0" shapeId="0" xr:uid="{00000000-0006-0000-1000-00000F000000}">
      <text>
        <r>
          <rPr>
            <sz val="10"/>
            <color theme="1"/>
            <rFont val="Arial"/>
            <family val="2"/>
          </rPr>
          <t>Update 7 TCs due to updated test spec.</t>
        </r>
      </text>
    </comment>
    <comment ref="BU6" authorId="0" shapeId="0" xr:uid="{00000000-0006-0000-1000-000010000000}">
      <text>
        <r>
          <rPr>
            <sz val="10"/>
            <color theme="1"/>
            <rFont val="Arial"/>
            <family val="2"/>
          </rPr>
          <t xml:space="preserve">1 TC from Crash Delay change to Implemented
6 TCs are pending because test spec have changed value of adp_direktauswurf_heckdeckel --&gt; waiting for report by tomorrow
</t>
        </r>
      </text>
    </comment>
    <comment ref="BW6" authorId="0" shapeId="0" xr:uid="{00000000-0006-0000-1000-000011000000}">
      <text>
        <r>
          <rPr>
            <sz val="10"/>
            <color theme="1"/>
            <rFont val="Arial"/>
            <family val="2"/>
          </rPr>
          <t>4 TCs from Crash Delay</t>
        </r>
      </text>
    </comment>
    <comment ref="BY6" authorId="0" shapeId="0" xr:uid="{00000000-0006-0000-1000-000012000000}">
      <text>
        <r>
          <rPr>
            <sz val="10"/>
            <color theme="1"/>
            <rFont val="Arial"/>
            <family val="2"/>
          </rPr>
          <t>2 test cases from Crash Delay
1 test case from 2.7.1</t>
        </r>
      </text>
    </comment>
    <comment ref="CC6" authorId="0" shapeId="0" xr:uid="{00000000-0006-0000-1000-000013000000}">
      <text>
        <r>
          <rPr>
            <sz val="10"/>
            <color theme="1"/>
            <rFont val="Arial"/>
            <family val="2"/>
          </rPr>
          <t>2 test cases from Bedienstellen_HD_INNENTASTER_FREIGABE</t>
        </r>
      </text>
    </comment>
    <comment ref="CE6" authorId="0" shapeId="0" xr:uid="{00000000-0006-0000-1000-000014000000}">
      <text>
        <r>
          <rPr>
            <sz val="10"/>
            <color theme="1"/>
            <rFont val="Arial"/>
            <family val="2"/>
          </rPr>
          <t xml:space="preserve">1 TC from Bedienstellen_HD_INNENTASTER_FREIGABE
1 TC from Crash Boot
Fixed review comment from Crash Delay
</t>
        </r>
      </text>
    </comment>
    <comment ref="CG6" authorId="0" shapeId="0" xr:uid="{00000000-0006-0000-1000-000015000000}">
      <text>
        <r>
          <rPr>
            <sz val="10"/>
            <color theme="1"/>
            <rFont val="Arial"/>
            <family val="2"/>
          </rPr>
          <t xml:space="preserve">rework 12 TCs from Crash Delay as review comments 
Implement 2.5.1
No night run report( in execution phase)
</t>
        </r>
      </text>
    </comment>
    <comment ref="CI6" authorId="0" shapeId="0" xr:uid="{00000000-0006-0000-1000-000016000000}">
      <text>
        <r>
          <rPr>
            <sz val="10"/>
            <color theme="1"/>
            <rFont val="Arial"/>
            <family val="2"/>
          </rPr>
          <t>No night run report because FUSI and regression test slot night run</t>
        </r>
      </text>
    </comment>
    <comment ref="CQ6" authorId="0" shapeId="0" xr:uid="{00000000-0006-0000-1000-000017000000}">
      <text>
        <r>
          <rPr>
            <sz val="10"/>
            <color theme="1"/>
            <rFont val="Arial"/>
            <family val="2"/>
          </rPr>
          <t xml:space="preserve">no night run report
Implement Tcs for new CO
</t>
        </r>
      </text>
    </comment>
    <comment ref="CW6" authorId="0" shapeId="0" xr:uid="{00000000-0006-0000-1000-000018000000}">
      <text>
        <r>
          <rPr>
            <sz val="10"/>
            <color theme="1"/>
            <rFont val="Arial"/>
            <family val="2"/>
          </rPr>
          <t xml:space="preserve">3 test cases from 2.5.1
6 test cases from 2.7.1
</t>
        </r>
      </text>
    </comment>
    <comment ref="DC6" authorId="0" shapeId="0" xr:uid="{00000000-0006-0000-1000-000019000000}">
      <text>
        <r>
          <rPr>
            <sz val="10"/>
            <color theme="1"/>
            <rFont val="Arial"/>
            <family val="2"/>
          </rPr>
          <t>3 TCs from 2.5.1</t>
        </r>
      </text>
    </comment>
    <comment ref="DE6" authorId="0" shapeId="0" xr:uid="{00000000-0006-0000-1000-00001A000000}">
      <text>
        <r>
          <rPr>
            <sz val="10"/>
            <color theme="1"/>
            <rFont val="Arial"/>
            <family val="2"/>
          </rPr>
          <t>2 TCs from 1.1.8</t>
        </r>
      </text>
    </comment>
    <comment ref="DU6" authorId="0" shapeId="0" xr:uid="{00000000-0006-0000-1000-00001B000000}">
      <text>
        <r>
          <rPr>
            <sz val="10"/>
            <color theme="1"/>
            <rFont val="Arial"/>
            <family val="2"/>
          </rPr>
          <t>2 test cases in 2.2.2 Zuntance</t>
        </r>
      </text>
    </comment>
    <comment ref="DW6" authorId="0" shapeId="0" xr:uid="{00000000-0006-0000-1000-00001C000000}">
      <text>
        <r>
          <rPr>
            <sz val="10"/>
            <color theme="1"/>
            <rFont val="Arial"/>
            <family val="2"/>
          </rPr>
          <t>No night run report. No Hill slot because execution phase</t>
        </r>
      </text>
    </comment>
    <comment ref="EE6" authorId="0" shapeId="0" xr:uid="{00000000-0006-0000-1000-00001D000000}">
      <text>
        <r>
          <rPr>
            <sz val="10"/>
            <color theme="1"/>
            <rFont val="Arial"/>
            <family val="2"/>
          </rPr>
          <t>1 TCs from 2.6.1 L_U_taster</t>
        </r>
      </text>
    </comment>
    <comment ref="EG6" authorId="0" shapeId="0" xr:uid="{00000000-0006-0000-1000-00001E000000}">
      <text>
        <r>
          <rPr>
            <sz val="10"/>
            <color theme="1"/>
            <rFont val="Arial"/>
            <family val="2"/>
          </rPr>
          <t xml:space="preserve">5 test cases from 2.2.2 Zuntance
</t>
        </r>
      </text>
    </comment>
    <comment ref="EU6" authorId="0" shapeId="0" xr:uid="{00000000-0006-0000-1000-00001F000000}">
      <text>
        <r>
          <rPr>
            <sz val="10"/>
            <color theme="1"/>
            <rFont val="Arial"/>
            <family val="2"/>
          </rPr>
          <t>3 test cases from 2.7.3</t>
        </r>
      </text>
    </comment>
    <comment ref="EY6" authorId="0" shapeId="0" xr:uid="{00000000-0006-0000-1000-000020000000}">
      <text>
        <r>
          <rPr>
            <sz val="10"/>
            <color theme="1"/>
            <rFont val="Arial"/>
            <family val="2"/>
          </rPr>
          <t>2 test cases from 2.5.1
Analysed How to insert 2 signal as the same time. --&gt; done</t>
        </r>
      </text>
    </comment>
    <comment ref="FA6" authorId="0" shapeId="0" xr:uid="{00000000-0006-0000-1000-000021000000}">
      <text>
        <r>
          <rPr>
            <sz val="10"/>
            <color theme="1"/>
            <rFont val="Arial"/>
            <family val="2"/>
          </rPr>
          <t>2 test cases from 2.7.3</t>
        </r>
      </text>
    </comment>
    <comment ref="FC6" authorId="0" shapeId="0" xr:uid="{00000000-0006-0000-1000-000022000000}">
      <text>
        <r>
          <rPr>
            <sz val="10"/>
            <color theme="1"/>
            <rFont val="Arial"/>
            <family val="2"/>
          </rPr>
          <t>1 TC from 2.7.3
1 TC from 2.5.1</t>
        </r>
      </text>
    </comment>
    <comment ref="FE6" authorId="0" shapeId="0" xr:uid="{00000000-0006-0000-1000-000023000000}">
      <text>
        <r>
          <rPr>
            <sz val="10"/>
            <color theme="1"/>
            <rFont val="Arial"/>
            <family val="2"/>
          </rPr>
          <t>2 TCs from 1.1.8</t>
        </r>
      </text>
    </comment>
    <comment ref="FG6" authorId="0" shapeId="0" xr:uid="{00000000-0006-0000-1000-000024000000}">
      <text>
        <r>
          <rPr>
            <sz val="10"/>
            <color theme="1"/>
            <rFont val="Arial"/>
            <family val="2"/>
          </rPr>
          <t xml:space="preserve">Implement 2.7.1
</t>
        </r>
      </text>
    </comment>
    <comment ref="FK6" authorId="0" shapeId="0" xr:uid="{00000000-0006-0000-1000-000025000000}">
      <text>
        <r>
          <rPr>
            <sz val="10"/>
            <color theme="1"/>
            <rFont val="Arial"/>
            <family val="2"/>
          </rPr>
          <t xml:space="preserve">1 test case from 2.7.1 (196194; 196224)
</t>
        </r>
      </text>
    </comment>
    <comment ref="FM6" authorId="0" shapeId="0" xr:uid="{00000000-0006-0000-1000-000026000000}">
      <text>
        <r>
          <rPr>
            <sz val="10"/>
            <color theme="1"/>
            <rFont val="Arial"/>
            <family val="2"/>
          </rPr>
          <t xml:space="preserve">3 TCs from 2.7.1 (279174; 279189; 196162)
1 TC from 2.1.7(176486)
</t>
        </r>
      </text>
    </comment>
    <comment ref="FO6" authorId="0" shapeId="0" xr:uid="{00000000-0006-0000-1000-000027000000}">
      <text>
        <r>
          <rPr>
            <sz val="10"/>
            <color theme="1"/>
            <rFont val="Arial"/>
            <family val="2"/>
          </rPr>
          <t>Debug failed test cases</t>
        </r>
      </text>
    </comment>
    <comment ref="FQ6" authorId="0" shapeId="0" xr:uid="{00000000-0006-0000-1000-000028000000}">
      <text>
        <r>
          <rPr>
            <sz val="10"/>
            <color theme="1"/>
            <rFont val="Arial"/>
            <family val="2"/>
          </rPr>
          <t xml:space="preserve">Debug failed test cases
Implemented 3 test cases
</t>
        </r>
      </text>
    </comment>
    <comment ref="GO6" authorId="0" shapeId="0" xr:uid="{00000000-0006-0000-1000-000029000000}">
      <text>
        <r>
          <rPr>
            <sz val="10"/>
            <color theme="1"/>
            <rFont val="Arial"/>
            <family val="2"/>
          </rPr>
          <t xml:space="preserve">Implement TCs in Komfort 1.2.17
</t>
        </r>
      </text>
    </comment>
    <comment ref="GS6" authorId="0" shapeId="0" xr:uid="{00000000-0006-0000-1000-00002A000000}">
      <text>
        <r>
          <rPr>
            <sz val="10"/>
            <color theme="1"/>
            <rFont val="Arial"/>
            <family val="2"/>
          </rPr>
          <t>Implement TCs in Komfort 1.2.17</t>
        </r>
      </text>
    </comment>
    <comment ref="GW6" authorId="0" shapeId="0" xr:uid="{00000000-0006-0000-1000-00002B000000}">
      <text>
        <r>
          <rPr>
            <sz val="10"/>
            <color theme="1"/>
            <rFont val="Arial"/>
            <family val="2"/>
          </rPr>
          <t>1 test cases in Regression Test part 4</t>
        </r>
      </text>
    </comment>
    <comment ref="GY6" authorId="0" shapeId="0" xr:uid="{00000000-0006-0000-1000-00002C000000}">
      <text>
        <r>
          <rPr>
            <sz val="10"/>
            <color theme="1"/>
            <rFont val="Arial"/>
            <family val="2"/>
          </rPr>
          <t>6 TCs from Komfort module. Session 1.2.17</t>
        </r>
      </text>
    </comment>
    <comment ref="HI6" authorId="0" shapeId="0" xr:uid="{00000000-0006-0000-1000-00002D000000}">
      <text>
        <r>
          <rPr>
            <sz val="10"/>
            <color theme="1"/>
            <rFont val="Arial"/>
            <family val="2"/>
          </rPr>
          <t>2 TCs from 1.1.9</t>
        </r>
      </text>
    </comment>
    <comment ref="IE6" authorId="0" shapeId="0" xr:uid="{00000000-0006-0000-1000-00002E000000}">
      <text>
        <r>
          <rPr>
            <sz val="10"/>
            <color theme="1"/>
            <rFont val="Arial"/>
            <family val="2"/>
          </rPr>
          <t>Implement TCs for FFB</t>
        </r>
      </text>
    </comment>
    <comment ref="II6" authorId="0" shapeId="0" xr:uid="{00000000-0006-0000-1000-00002F000000}">
      <text>
        <r>
          <rPr>
            <sz val="10"/>
            <color theme="1"/>
            <rFont val="Arial"/>
            <family val="2"/>
          </rPr>
          <t xml:space="preserve">Implement new FFB test cases </t>
        </r>
      </text>
    </comment>
    <comment ref="IK6" authorId="0" shapeId="0" xr:uid="{00000000-0006-0000-1000-000030000000}">
      <text>
        <r>
          <rPr>
            <sz val="10"/>
            <color theme="1"/>
            <rFont val="Arial"/>
            <family val="2"/>
          </rPr>
          <t xml:space="preserve">Implement new FFB test cases </t>
        </r>
      </text>
    </comment>
    <comment ref="IM6" authorId="0" shapeId="0" xr:uid="{00000000-0006-0000-1000-000031000000}">
      <text>
        <r>
          <rPr>
            <sz val="10"/>
            <color theme="1"/>
            <rFont val="Arial"/>
            <family val="2"/>
          </rPr>
          <t xml:space="preserve">Implement new FFB test cases </t>
        </r>
      </text>
    </comment>
    <comment ref="IO6" authorId="0" shapeId="0" xr:uid="{00000000-0006-0000-1000-000032000000}">
      <text>
        <r>
          <rPr>
            <sz val="10"/>
            <color theme="1"/>
            <rFont val="Arial"/>
            <family val="2"/>
          </rPr>
          <t xml:space="preserve">Implement new FFB test cases </t>
        </r>
      </text>
    </comment>
    <comment ref="IQ6" authorId="0" shapeId="0" xr:uid="{00000000-0006-0000-1000-000033000000}">
      <text>
        <r>
          <rPr>
            <sz val="10"/>
            <color theme="1"/>
            <rFont val="Arial"/>
            <family val="2"/>
          </rPr>
          <t xml:space="preserve">Implement new FFB test cases </t>
        </r>
      </text>
    </comment>
    <comment ref="IU6" authorId="0" shapeId="0" xr:uid="{00000000-0006-0000-1000-000034000000}">
      <text>
        <r>
          <rPr>
            <sz val="10"/>
            <color theme="1"/>
            <rFont val="Arial"/>
            <family val="2"/>
          </rPr>
          <t>6 TCs from 2.13.1 FFB_HD</t>
        </r>
      </text>
    </comment>
    <comment ref="IW6" authorId="0" shapeId="0" xr:uid="{00000000-0006-0000-1000-000035000000}">
      <text>
        <r>
          <rPr>
            <sz val="10"/>
            <color theme="1"/>
            <rFont val="Arial"/>
            <family val="2"/>
          </rPr>
          <t>2 Test cases LED lock</t>
        </r>
      </text>
    </comment>
    <comment ref="IY6" authorId="0" shapeId="0" xr:uid="{00000000-0006-0000-1000-000036000000}">
      <text>
        <r>
          <rPr>
            <sz val="10"/>
            <color theme="1"/>
            <rFont val="Arial"/>
            <family val="2"/>
          </rPr>
          <t xml:space="preserve">Implement new FFB test cases </t>
        </r>
      </text>
    </comment>
    <comment ref="JA6" authorId="0" shapeId="0" xr:uid="{00000000-0006-0000-1000-000037000000}">
      <text>
        <r>
          <rPr>
            <sz val="10"/>
            <color theme="1"/>
            <rFont val="Arial"/>
            <family val="2"/>
          </rPr>
          <t xml:space="preserve">Debug 1 TCs from section 2.13.1 FFB_HD group
Implement new TCs related FFB
</t>
        </r>
      </text>
    </comment>
    <comment ref="JS6" authorId="0" shapeId="0" xr:uid="{00000000-0006-0000-1000-000038000000}">
      <text>
        <r>
          <rPr>
            <sz val="10"/>
            <color theme="1"/>
            <rFont val="Arial"/>
            <family val="2"/>
          </rPr>
          <t xml:space="preserve">Updated all Test spec and TI which related to adp_entriegelungsmodus. They have to use BAP for door unlocking.
6 TCs from Regression FFB key
</t>
        </r>
      </text>
    </comment>
    <comment ref="JU6" authorId="0" shapeId="0" xr:uid="{00000000-0006-0000-1000-000039000000}">
      <text>
        <r>
          <rPr>
            <sz val="10"/>
            <color theme="1"/>
            <rFont val="Arial"/>
            <family val="2"/>
          </rPr>
          <t xml:space="preserve">Updated all Test spec and TI which related to adp_entriegelungsmodus. They have to use BAP for door unlocking.
- 1 TCs from 2.7.3 Heckdeckel
</t>
        </r>
      </text>
    </comment>
    <comment ref="JW6" authorId="0" shapeId="0" xr:uid="{00000000-0006-0000-1000-00003A000000}">
      <text>
        <r>
          <rPr>
            <sz val="10"/>
            <color theme="1"/>
            <rFont val="Arial"/>
            <family val="2"/>
          </rPr>
          <t xml:space="preserve">Updated all Test spec and TI which related to adp_entriegelungsmodus. They have to use BAP for door unlocking.
- 1 TC from 2.7.3 Heckdeckel
- 1 TCs from FFB_Group_01
- 2 TCs from Regression Test
</t>
        </r>
      </text>
    </comment>
    <comment ref="KC6" authorId="0" shapeId="0" xr:uid="{00000000-0006-0000-1000-00003B000000}">
      <text>
        <r>
          <rPr>
            <sz val="10"/>
            <color theme="1"/>
            <rFont val="Arial"/>
            <family val="2"/>
          </rPr>
          <t xml:space="preserve">1TCs from 2.15.4.1 TCH0300223820
</t>
        </r>
      </text>
    </comment>
    <comment ref="KE6" authorId="0" shapeId="0" xr:uid="{00000000-0006-0000-1000-00003C000000}">
      <text>
        <r>
          <rPr>
            <sz val="10"/>
            <color theme="1"/>
            <rFont val="Arial"/>
            <family val="2"/>
          </rPr>
          <t xml:space="preserve">1 TC from Resgression Test
</t>
        </r>
      </text>
    </comment>
    <comment ref="KI6" authorId="0" shapeId="0" xr:uid="{00000000-0006-0000-1000-00003D000000}">
      <text>
        <r>
          <rPr>
            <sz val="10"/>
            <color theme="1"/>
            <rFont val="Arial"/>
            <family val="2"/>
          </rPr>
          <t xml:space="preserve">Someone load wrong T drive, report Night run is the old version=&gt; No report to analyse </t>
        </r>
      </text>
    </comment>
    <comment ref="KK6" authorId="0" shapeId="0" xr:uid="{00000000-0006-0000-1000-00003E000000}">
      <text>
        <r>
          <rPr>
            <sz val="10"/>
            <color theme="1"/>
            <rFont val="Arial"/>
            <family val="2"/>
          </rPr>
          <t>Debug Test cases for FFB_Group_01</t>
        </r>
      </text>
    </comment>
    <comment ref="KM6" authorId="0" shapeId="0" xr:uid="{00000000-0006-0000-1000-00003F000000}">
      <text>
        <r>
          <rPr>
            <sz val="10"/>
            <color theme="1"/>
            <rFont val="Arial"/>
            <family val="2"/>
          </rPr>
          <t>Debug Test cases for FFB_Group_01</t>
        </r>
      </text>
    </comment>
    <comment ref="KQ6" authorId="0" shapeId="0" xr:uid="{00000000-0006-0000-1000-000040000000}">
      <text>
        <r>
          <rPr>
            <sz val="10"/>
            <color theme="1"/>
            <rFont val="Arial"/>
            <family val="2"/>
          </rPr>
          <t>1 Test case from FFB_Group_01</t>
        </r>
      </text>
    </comment>
    <comment ref="C7" authorId="0" shapeId="0" xr:uid="{00000000-0006-0000-1000-000041000000}">
      <text>
        <r>
          <rPr>
            <sz val="10"/>
            <color theme="1"/>
            <rFont val="Arial"/>
            <family val="2"/>
          </rPr>
          <t>Execute 79 TCs in SW F115</t>
        </r>
      </text>
    </comment>
    <comment ref="D7" authorId="0" shapeId="0" xr:uid="{00000000-0006-0000-1000-000042000000}">
      <text>
        <r>
          <rPr>
            <sz val="10"/>
            <color theme="1"/>
            <rFont val="Arial"/>
            <family val="2"/>
          </rPr>
          <t xml:space="preserve">gave night run for 320 test cases and upload test results to Manager_Test_result tool in SW C116
</t>
        </r>
      </text>
    </comment>
    <comment ref="M7" authorId="0" shapeId="0" xr:uid="{00000000-0006-0000-1000-000043000000}">
      <text>
        <r>
          <rPr>
            <sz val="10"/>
            <color theme="1"/>
            <rFont val="Arial"/>
            <family val="2"/>
          </rPr>
          <t>Execute test cases for Regression Test part 4</t>
        </r>
      </text>
    </comment>
    <comment ref="BC7" authorId="0" shapeId="0" xr:uid="{00000000-0006-0000-1000-000044000000}">
      <text>
        <r>
          <rPr>
            <sz val="10"/>
            <color theme="1"/>
            <rFont val="Arial"/>
            <family val="2"/>
          </rPr>
          <t>Execute 16 Test cases from Regression Test</t>
        </r>
      </text>
    </comment>
    <comment ref="EA7" authorId="0" shapeId="0" xr:uid="{00000000-0006-0000-1000-000045000000}">
      <text>
        <r>
          <rPr>
            <sz val="10"/>
            <color theme="1"/>
            <rFont val="Arial"/>
            <family val="2"/>
          </rPr>
          <t>Upload Automation result SW I117 in Manager Tool</t>
        </r>
      </text>
    </comment>
    <comment ref="EC7" authorId="0" shapeId="0" xr:uid="{00000000-0006-0000-1000-000046000000}">
      <text>
        <r>
          <rPr>
            <sz val="10"/>
            <color theme="1"/>
            <rFont val="Arial"/>
            <family val="2"/>
          </rPr>
          <t>Continue to upload report for SW I117</t>
        </r>
      </text>
    </comment>
    <comment ref="EE7" authorId="0" shapeId="0" xr:uid="{00000000-0006-0000-1000-000047000000}">
      <text>
        <r>
          <rPr>
            <sz val="10"/>
            <color theme="1"/>
            <rFont val="Arial"/>
            <family val="2"/>
          </rPr>
          <t>Continue to upload result to the Tool</t>
        </r>
      </text>
    </comment>
    <comment ref="FQ8" authorId="0" shapeId="0" xr:uid="{00000000-0006-0000-1000-000048000000}">
      <text>
        <r>
          <rPr>
            <sz val="10"/>
            <color theme="1"/>
            <rFont val="Arial"/>
            <family val="2"/>
          </rPr>
          <t>Done review for Ngoc. Moved 4 Tcs to "Reviewed"</t>
        </r>
      </text>
    </comment>
    <comment ref="GE8" authorId="0" shapeId="0" xr:uid="{00000000-0006-0000-1000-000049000000}">
      <text>
        <r>
          <rPr>
            <sz val="10"/>
            <color theme="1"/>
            <rFont val="Arial"/>
            <family val="2"/>
          </rPr>
          <t>2 TCs review for Ngoc</t>
        </r>
      </text>
    </comment>
    <comment ref="BS9" authorId="0" shapeId="0" xr:uid="{00000000-0006-0000-1000-00004A000000}">
      <text>
        <r>
          <rPr>
            <sz val="10"/>
            <color theme="1"/>
            <rFont val="Arial"/>
            <family val="2"/>
          </rPr>
          <t>Read requirement and debug</t>
        </r>
      </text>
    </comment>
    <comment ref="CG9" authorId="0" shapeId="0" xr:uid="{00000000-0006-0000-1000-00004B000000}">
      <text>
        <r>
          <rPr>
            <sz val="10"/>
            <color theme="1"/>
            <rFont val="Arial"/>
            <family val="2"/>
          </rPr>
          <t>Read requirement and debug</t>
        </r>
      </text>
    </comment>
    <comment ref="CI9" authorId="0" shapeId="0" xr:uid="{00000000-0006-0000-1000-00004C000000}">
      <text>
        <r>
          <rPr>
            <sz val="10"/>
            <color theme="1"/>
            <rFont val="Arial"/>
            <family val="2"/>
          </rPr>
          <t>Read requirement and debug</t>
        </r>
      </text>
    </comment>
    <comment ref="CQ9" authorId="0" shapeId="0" xr:uid="{00000000-0006-0000-1000-00004D000000}">
      <text>
        <r>
          <rPr>
            <sz val="10"/>
            <color theme="1"/>
            <rFont val="Arial"/>
            <family val="2"/>
          </rPr>
          <t>Read requirement and debug</t>
        </r>
      </text>
    </comment>
    <comment ref="DG9" authorId="0" shapeId="0" xr:uid="{00000000-0006-0000-1000-00004E000000}">
      <text>
        <r>
          <rPr>
            <sz val="10"/>
            <color theme="1"/>
            <rFont val="Arial"/>
            <family val="2"/>
          </rPr>
          <t>Read requirement and debug</t>
        </r>
      </text>
    </comment>
    <comment ref="DI9" authorId="0" shapeId="0" xr:uid="{00000000-0006-0000-1000-00004F000000}">
      <text>
        <r>
          <rPr>
            <sz val="10"/>
            <color theme="1"/>
            <rFont val="Arial"/>
            <family val="2"/>
          </rPr>
          <t>Read requirement and debug</t>
        </r>
      </text>
    </comment>
    <comment ref="DU9" authorId="0" shapeId="0" xr:uid="{00000000-0006-0000-1000-000050000000}">
      <text>
        <r>
          <rPr>
            <sz val="10"/>
            <color theme="1"/>
            <rFont val="Arial"/>
            <family val="2"/>
          </rPr>
          <t>Debug failed TCs</t>
        </r>
      </text>
    </comment>
    <comment ref="DW9" authorId="0" shapeId="0" xr:uid="{00000000-0006-0000-1000-000051000000}">
      <text>
        <r>
          <rPr>
            <sz val="10"/>
            <color theme="1"/>
            <rFont val="Arial"/>
            <family val="2"/>
          </rPr>
          <t>Analyse test spec</t>
        </r>
      </text>
    </comment>
    <comment ref="EI9" authorId="0" shapeId="0" xr:uid="{00000000-0006-0000-1000-000052000000}">
      <text>
        <r>
          <rPr>
            <sz val="10"/>
            <color theme="1"/>
            <rFont val="Arial"/>
            <family val="2"/>
          </rPr>
          <t>Debug failed test cases</t>
        </r>
      </text>
    </comment>
    <comment ref="ES9" authorId="0" shapeId="0" xr:uid="{00000000-0006-0000-1000-000053000000}">
      <text>
        <r>
          <rPr>
            <sz val="10"/>
            <color theme="1"/>
            <rFont val="Arial"/>
            <family val="2"/>
          </rPr>
          <t>Debug failed test cases and Implemented new test cases 2.7.3</t>
        </r>
      </text>
    </comment>
    <comment ref="EU9" authorId="0" shapeId="0" xr:uid="{00000000-0006-0000-1000-000054000000}">
      <text>
        <r>
          <rPr>
            <sz val="10"/>
            <color theme="1"/>
            <rFont val="Arial"/>
            <family val="2"/>
          </rPr>
          <t xml:space="preserve">Debug failed Tcs 2.7.3
</t>
        </r>
      </text>
    </comment>
    <comment ref="EY9" authorId="0" shapeId="0" xr:uid="{00000000-0006-0000-1000-000055000000}">
      <text>
        <r>
          <rPr>
            <sz val="10"/>
            <color theme="1"/>
            <rFont val="Arial"/>
            <family val="2"/>
          </rPr>
          <t>- Research issue from 2.5.1</t>
        </r>
      </text>
    </comment>
    <comment ref="FA9" authorId="0" shapeId="0" xr:uid="{00000000-0006-0000-1000-000056000000}">
      <text>
        <r>
          <rPr>
            <sz val="10"/>
            <color theme="1"/>
            <rFont val="Arial"/>
            <family val="2"/>
          </rPr>
          <t>- Research issue from 2.5.1
-  Support resolving issue for Ngoc</t>
        </r>
      </text>
    </comment>
    <comment ref="FC9" authorId="0" shapeId="0" xr:uid="{00000000-0006-0000-1000-000057000000}">
      <text>
        <r>
          <rPr>
            <sz val="10"/>
            <color theme="1"/>
            <rFont val="Arial"/>
            <family val="2"/>
          </rPr>
          <t xml:space="preserve">- Research issue from 2.5.1
- Support review for Ngoc 3.2.12 ZV_Status
</t>
        </r>
      </text>
    </comment>
    <comment ref="FE9" authorId="0" shapeId="0" xr:uid="{00000000-0006-0000-1000-000058000000}">
      <text>
        <r>
          <rPr>
            <sz val="10"/>
            <color theme="1"/>
            <rFont val="Arial"/>
            <family val="2"/>
          </rPr>
          <t>REview for Ngoc 3.2.12</t>
        </r>
      </text>
    </comment>
    <comment ref="GO9" authorId="0" shapeId="0" xr:uid="{00000000-0006-0000-1000-000059000000}">
      <text>
        <r>
          <rPr>
            <sz val="10"/>
            <color theme="1"/>
            <rFont val="Arial"/>
            <family val="2"/>
          </rPr>
          <t>Debug 5 test cases which are facing issue Schafen IRUE level 1</t>
        </r>
      </text>
    </comment>
    <comment ref="GS9" authorId="0" shapeId="0" xr:uid="{00000000-0006-0000-1000-00005A000000}">
      <text>
        <r>
          <rPr>
            <sz val="10"/>
            <color theme="1"/>
            <rFont val="Arial"/>
            <family val="2"/>
          </rPr>
          <t>Debug 5 test cases which are facing issue Schafen IRUE level 1</t>
        </r>
      </text>
    </comment>
    <comment ref="GW9" authorId="0" shapeId="0" xr:uid="{00000000-0006-0000-1000-00005B000000}">
      <text>
        <r>
          <rPr>
            <sz val="10"/>
            <color theme="1"/>
            <rFont val="Arial"/>
            <family val="2"/>
          </rPr>
          <t>Debug 5 test cases which are facing issue Schafen IRUE level 1</t>
        </r>
      </text>
    </comment>
    <comment ref="HA9" authorId="0" shapeId="0" xr:uid="{00000000-0006-0000-1000-00005C000000}">
      <text>
        <r>
          <rPr>
            <sz val="10"/>
            <color theme="1"/>
            <rFont val="Arial"/>
            <family val="2"/>
          </rPr>
          <t xml:space="preserve">Analyze failed TCs in delivery folder. Assigned from FL.
</t>
        </r>
      </text>
    </comment>
    <comment ref="HC9" authorId="0" shapeId="0" xr:uid="{00000000-0006-0000-1000-00005D000000}">
      <text>
        <r>
          <rPr>
            <sz val="10"/>
            <color theme="1"/>
            <rFont val="Arial"/>
            <family val="2"/>
          </rPr>
          <t xml:space="preserve">Debug whole day with Suhas OPL 3121710
Implementing 13TCs FFB
</t>
        </r>
      </text>
    </comment>
    <comment ref="HE9" authorId="0" shapeId="0" xr:uid="{00000000-0006-0000-1000-00005E000000}">
      <text>
        <r>
          <rPr>
            <sz val="10"/>
            <color theme="1"/>
            <rFont val="Arial"/>
            <family val="2"/>
          </rPr>
          <t>Debug whole day with Suhas OPL 3121710
Implementing 13TCs FFB</t>
        </r>
      </text>
    </comment>
    <comment ref="HI9" authorId="0" shapeId="0" xr:uid="{00000000-0006-0000-1000-00005F000000}">
      <text>
        <r>
          <rPr>
            <sz val="10"/>
            <color theme="1"/>
            <rFont val="Arial"/>
            <family val="2"/>
          </rPr>
          <t>debug OPL moto rotation with Suhas</t>
        </r>
      </text>
    </comment>
    <comment ref="HK9" authorId="0" shapeId="0" xr:uid="{00000000-0006-0000-1000-000060000000}">
      <text>
        <r>
          <rPr>
            <sz val="10"/>
            <color theme="1"/>
            <rFont val="Arial"/>
            <family val="2"/>
          </rPr>
          <t>debug 5 TCs from MOTO rotation issue</t>
        </r>
      </text>
    </comment>
    <comment ref="HM9" authorId="0" shapeId="0" xr:uid="{00000000-0006-0000-1000-000061000000}">
      <text>
        <r>
          <rPr>
            <sz val="10"/>
            <color theme="1"/>
            <rFont val="Arial"/>
            <family val="2"/>
          </rPr>
          <t>implement FFB 13 TCs</t>
        </r>
      </text>
    </comment>
    <comment ref="HO9" authorId="0" shapeId="0" xr:uid="{00000000-0006-0000-1000-000062000000}">
      <text>
        <r>
          <rPr>
            <sz val="10"/>
            <color theme="1"/>
            <rFont val="Arial"/>
            <family val="2"/>
          </rPr>
          <t>Implement FFB 14 TCs</t>
        </r>
      </text>
    </comment>
    <comment ref="IW9" authorId="0" shapeId="0" xr:uid="{00000000-0006-0000-1000-000063000000}">
      <text>
        <r>
          <rPr>
            <sz val="10"/>
            <color theme="1"/>
            <rFont val="Arial"/>
            <family val="2"/>
          </rPr>
          <t>Analyse TS with Arun and Priyanka</t>
        </r>
      </text>
    </comment>
    <comment ref="JA9" authorId="0" shapeId="0" xr:uid="{00000000-0006-0000-1000-000064000000}">
      <text>
        <r>
          <rPr>
            <sz val="10"/>
            <color theme="1"/>
            <rFont val="Arial"/>
            <family val="2"/>
          </rPr>
          <t>FFB key issue. Implement new TCs</t>
        </r>
      </text>
    </comment>
    <comment ref="JC9" authorId="0" shapeId="0" xr:uid="{00000000-0006-0000-1000-000065000000}">
      <text>
        <r>
          <rPr>
            <sz val="10"/>
            <color theme="1"/>
            <rFont val="Arial"/>
            <family val="2"/>
          </rPr>
          <t>FFB key issue. Implement new TCs</t>
        </r>
      </text>
    </comment>
    <comment ref="JG9" authorId="0" shapeId="0" xr:uid="{00000000-0006-0000-1000-000066000000}">
      <text>
        <r>
          <rPr>
            <sz val="10"/>
            <color theme="1"/>
            <rFont val="Arial"/>
            <family val="2"/>
          </rPr>
          <t xml:space="preserve">Debugging FFB test cases. Although FFB box is connected on HIL, functionality of FFB is not working
</t>
        </r>
      </text>
    </comment>
    <comment ref="JI9" authorId="0" shapeId="0" xr:uid="{00000000-0006-0000-1000-000067000000}">
      <text>
        <r>
          <rPr>
            <sz val="10"/>
            <color theme="1"/>
            <rFont val="Arial"/>
            <family val="2"/>
          </rPr>
          <t xml:space="preserve">Debugging FFB test cases. Although FFB box is connected on HIL, functionality of FFB is not working
fixed SCM issue in HIL 1 Scalexio
</t>
        </r>
      </text>
    </comment>
    <comment ref="KM9" authorId="0" shapeId="0" xr:uid="{00000000-0006-0000-1000-000068000000}">
      <text>
        <r>
          <rPr>
            <sz val="10"/>
            <color theme="1"/>
            <rFont val="Arial"/>
            <family val="2"/>
          </rPr>
          <t>Analyse TS and debugging TC: Test spec from FFB_HD_Group_01 have to be updated: TC 216572 - Ignition should be OFF</t>
        </r>
      </text>
    </comment>
    <comment ref="KO9" authorId="0" shapeId="0" xr:uid="{00000000-0006-0000-1000-000069000000}">
      <text>
        <r>
          <rPr>
            <sz val="10"/>
            <color theme="1"/>
            <rFont val="Arial"/>
            <family val="2"/>
          </rPr>
          <t xml:space="preserve">Analyse TS and debugging TC: Test spec from FFB_HD_Group_01 have to be updated: TC 216572 - Ignition should be OFF
</t>
        </r>
      </text>
    </comment>
    <comment ref="CS10" authorId="0" shapeId="0" xr:uid="{00000000-0006-0000-1000-00006A000000}">
      <text>
        <r>
          <rPr>
            <sz val="10"/>
            <color theme="1"/>
            <rFont val="Arial"/>
            <family val="2"/>
          </rPr>
          <t xml:space="preserve">Training fullday: Soft skill: Effective Communication
</t>
        </r>
      </text>
    </comment>
    <comment ref="CU10" authorId="0" shapeId="0" xr:uid="{00000000-0006-0000-1000-00006B000000}">
      <text>
        <r>
          <rPr>
            <sz val="10"/>
            <color theme="1"/>
            <rFont val="Arial"/>
            <family val="2"/>
          </rPr>
          <t>Soft skill: Effective Communication</t>
        </r>
      </text>
    </comment>
    <comment ref="FY10" authorId="0" shapeId="0" xr:uid="{00000000-0006-0000-1000-00006C000000}">
      <text>
        <r>
          <rPr>
            <sz val="10"/>
            <color theme="1"/>
            <rFont val="Arial"/>
            <family val="2"/>
          </rPr>
          <t>debug issues with tool team</t>
        </r>
      </text>
    </comment>
    <comment ref="GA10" authorId="0" shapeId="0" xr:uid="{00000000-0006-0000-1000-00006D000000}">
      <text>
        <r>
          <rPr>
            <sz val="10"/>
            <color theme="1"/>
            <rFont val="Arial"/>
            <family val="2"/>
          </rPr>
          <t>debug issues with tool team</t>
        </r>
      </text>
    </comment>
    <comment ref="GC10" authorId="0" shapeId="0" xr:uid="{00000000-0006-0000-1000-00006E000000}">
      <text>
        <r>
          <rPr>
            <sz val="10"/>
            <color theme="1"/>
            <rFont val="Arial"/>
            <family val="2"/>
          </rPr>
          <t xml:space="preserve">Implement and debug 3 TCs from 2.19 and 2.20.1
</t>
        </r>
      </text>
    </comment>
    <comment ref="GE10" authorId="0" shapeId="0" xr:uid="{00000000-0006-0000-1000-00006F000000}">
      <text>
        <r>
          <rPr>
            <sz val="10"/>
            <color theme="1"/>
            <rFont val="Arial"/>
            <family val="2"/>
          </rPr>
          <t>LED issue. Hil should connect with 680Ohm</t>
        </r>
      </text>
    </comment>
    <comment ref="GG10" authorId="0" shapeId="0" xr:uid="{00000000-0006-0000-1000-000070000000}">
      <text>
        <r>
          <rPr>
            <sz val="10"/>
            <color theme="1"/>
            <rFont val="Arial"/>
            <family val="2"/>
          </rPr>
          <t xml:space="preserve">Issue from Library Raising_n_Falling_EdgeCounts_and_Max_Min_Values. Many TCs stucked
</t>
        </r>
      </text>
    </comment>
    <comment ref="CK11" authorId="0" shapeId="0" xr:uid="{00000000-0006-0000-1000-000071000000}">
      <text>
        <r>
          <rPr>
            <sz val="10"/>
            <color theme="1"/>
            <rFont val="Arial"/>
            <family val="2"/>
          </rPr>
          <t>on leave</t>
        </r>
      </text>
    </comment>
    <comment ref="CO11" authorId="0" shapeId="0" xr:uid="{00000000-0006-0000-1000-000072000000}">
      <text>
        <r>
          <rPr>
            <sz val="10"/>
            <color theme="1"/>
            <rFont val="Arial"/>
            <family val="2"/>
          </rPr>
          <t xml:space="preserve">Hung King's holiday in Vietnam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Dang Thanh Ngoc (RBVH/ENG32)</author>
    <author>Pham Thi Thu Huong (RBVH/ENG32)</author>
  </authors>
  <commentList>
    <comment ref="JS4" authorId="0" shapeId="0" xr:uid="{00000000-0006-0000-1200-000001000000}">
      <text>
        <r>
          <rPr>
            <sz val="10"/>
            <color theme="1"/>
            <rFont val="Arial"/>
            <family val="2"/>
          </rPr>
          <t>Help FLs to change some TS from pre-condition</t>
        </r>
      </text>
    </comment>
    <comment ref="D6" authorId="1" shapeId="0" xr:uid="{00000000-0006-0000-1200-000002000000}">
      <text>
        <r>
          <rPr>
            <sz val="10"/>
            <color theme="1"/>
            <rFont val="Arial"/>
            <family val="2"/>
          </rPr>
          <t>Debug 23 TCs</t>
        </r>
      </text>
    </comment>
    <comment ref="K6" authorId="1" shapeId="0" xr:uid="{00000000-0006-0000-1200-000003000000}">
      <text>
        <r>
          <rPr>
            <sz val="10"/>
            <color theme="1"/>
            <rFont val="Arial"/>
            <family val="2"/>
          </rPr>
          <t>Debug 5 TCs</t>
        </r>
      </text>
    </comment>
    <comment ref="L6" authorId="1" shapeId="0" xr:uid="{00000000-0006-0000-1200-000004000000}">
      <text>
        <r>
          <rPr>
            <sz val="10"/>
            <color theme="1"/>
            <rFont val="Arial"/>
            <family val="2"/>
          </rPr>
          <t xml:space="preserve">- Debug 5 TCs
- Fixing 4 TCs
</t>
        </r>
      </text>
    </comment>
    <comment ref="M6" authorId="1" shapeId="0" xr:uid="{00000000-0006-0000-1200-000005000000}">
      <text>
        <r>
          <rPr>
            <sz val="10"/>
            <color theme="1"/>
            <rFont val="Arial"/>
            <family val="2"/>
          </rPr>
          <t>Debug 5 TCs</t>
        </r>
      </text>
    </comment>
    <comment ref="O6" authorId="0" shapeId="0" xr:uid="{00000000-0006-0000-1200-000006000000}">
      <text>
        <r>
          <rPr>
            <sz val="10"/>
            <color theme="1"/>
            <rFont val="Arial"/>
            <family val="2"/>
          </rPr>
          <t>Implement 6 TCs from MQB_PQ37W_03_00_TUERENTRIEGELUNG_AUSGEBEN</t>
        </r>
      </text>
    </comment>
    <comment ref="S6" authorId="0" shapeId="0" xr:uid="{00000000-0006-0000-1200-000007000000}">
      <text>
        <r>
          <rPr>
            <sz val="10"/>
            <color theme="1"/>
            <rFont val="Arial"/>
            <family val="2"/>
          </rPr>
          <t>Implement 6 TCs from MQB_PQ37W_03_00_TUERENTRIEGELUNG_AUSGEBEN</t>
        </r>
      </text>
    </comment>
    <comment ref="U6" authorId="0" shapeId="0" xr:uid="{00000000-0006-0000-1200-000008000000}">
      <text>
        <r>
          <rPr>
            <sz val="10"/>
            <color theme="1"/>
            <rFont val="Arial"/>
            <family val="2"/>
          </rPr>
          <t>Implement 4 TCs from MQB_PQ37W_03_00_EINMOTORENSCHLOESSER_ANSTEUERN_LENKERSEITEDY</t>
        </r>
      </text>
    </comment>
    <comment ref="W6" authorId="0" shapeId="0" xr:uid="{00000000-0006-0000-1200-000009000000}">
      <text>
        <r>
          <rPr>
            <sz val="10"/>
            <color theme="1"/>
            <rFont val="Arial"/>
            <family val="2"/>
          </rPr>
          <t>Implement 4 TCs from MQB_PQ37W_03_00_EINMOTORENSCHLOESSER_ANSTEUERN_LENKERSEITEDY</t>
        </r>
      </text>
    </comment>
    <comment ref="Y6" authorId="0" shapeId="0" xr:uid="{00000000-0006-0000-1200-00000A000000}">
      <text>
        <r>
          <rPr>
            <sz val="10"/>
            <color theme="1"/>
            <rFont val="Arial"/>
            <family val="2"/>
          </rPr>
          <t>Implement 4 TCs from MQB_PQ37W_03_00_EINMOTORENSCHLOESSER_ANSTEUERN_LENKERSEITEDY</t>
        </r>
      </text>
    </comment>
    <comment ref="AA6" authorId="0" shapeId="0" xr:uid="{00000000-0006-0000-1200-00000B000000}">
      <text>
        <r>
          <rPr>
            <sz val="10"/>
            <color theme="1"/>
            <rFont val="Arial"/>
            <family val="2"/>
          </rPr>
          <t>Implement 6 TCs from MQB_PQ37W_03_00_TUERENTRIEGELUNG_AUSGEBEN</t>
        </r>
      </text>
    </comment>
    <comment ref="AK6" authorId="0" shapeId="0" xr:uid="{00000000-0006-0000-1200-00000C000000}">
      <text>
        <r>
          <rPr>
            <sz val="10"/>
            <color theme="1"/>
            <rFont val="Arial"/>
            <family val="2"/>
          </rPr>
          <t>Executed 4 TCs from MQB_02_ZV_Bedienstellen_Beschreibung_Part_2_3 . and Debug</t>
        </r>
      </text>
    </comment>
    <comment ref="AQ6" authorId="0" shapeId="0" xr:uid="{00000000-0006-0000-1200-00000D000000}">
      <text>
        <r>
          <rPr>
            <sz val="10"/>
            <color theme="1"/>
            <rFont val="Arial"/>
            <family val="2"/>
          </rPr>
          <t>Execute and debug 3 TCs from MQB_02_ZV_Bedienstellen_Beschreibung_Part_2_3</t>
        </r>
      </text>
    </comment>
    <comment ref="AS6" authorId="0" shapeId="0" xr:uid="{00000000-0006-0000-1200-00000E000000}">
      <text>
        <r>
          <rPr>
            <sz val="10"/>
            <color theme="1"/>
            <rFont val="Arial"/>
            <family val="2"/>
          </rPr>
          <t>recieved comments from reviewer and modified TCs from that</t>
        </r>
      </text>
    </comment>
    <comment ref="AU6" authorId="0" shapeId="0" xr:uid="{00000000-0006-0000-1200-00000F000000}">
      <text>
        <r>
          <rPr>
            <sz val="10"/>
            <color theme="1"/>
            <rFont val="Arial"/>
            <family val="2"/>
          </rPr>
          <t>recieved comments from reviewer and modified TCs from that</t>
        </r>
      </text>
    </comment>
    <comment ref="BC6" authorId="0" shapeId="0" xr:uid="{00000000-0006-0000-1200-000010000000}">
      <text>
        <r>
          <rPr>
            <sz val="10"/>
            <color theme="1"/>
            <rFont val="Arial"/>
            <family val="2"/>
          </rPr>
          <t>Implement 7TCs from MQB_PQ37W_03_00_Heckschloss auswerten</t>
        </r>
      </text>
    </comment>
    <comment ref="BE6" authorId="0" shapeId="0" xr:uid="{00000000-0006-0000-1200-000011000000}">
      <text>
        <r>
          <rPr>
            <sz val="10"/>
            <color theme="1"/>
            <rFont val="Arial"/>
            <family val="2"/>
          </rPr>
          <t>Implement 5 TCs from Terminal Signals</t>
        </r>
      </text>
    </comment>
    <comment ref="BG6" authorId="0" shapeId="0" xr:uid="{00000000-0006-0000-1200-000012000000}">
      <text>
        <r>
          <rPr>
            <sz val="10"/>
            <color theme="1"/>
            <rFont val="Arial"/>
            <family val="2"/>
          </rPr>
          <t xml:space="preserve">Implement 5 TCs from Terminal Signals
</t>
        </r>
      </text>
    </comment>
    <comment ref="BI6" authorId="0" shapeId="0" xr:uid="{00000000-0006-0000-1200-000013000000}">
      <text>
        <r>
          <rPr>
            <sz val="10"/>
            <color theme="1"/>
            <rFont val="Arial"/>
            <family val="2"/>
          </rPr>
          <t xml:space="preserve">Debug TCs from MQB_PQ37W_03_00_DEAKTIVIERUNG_VON_SAFE
</t>
        </r>
      </text>
    </comment>
    <comment ref="BQ6" authorId="0" shapeId="0" xr:uid="{00000000-0006-0000-1200-000014000000}">
      <text>
        <r>
          <rPr>
            <sz val="10"/>
            <color theme="1"/>
            <rFont val="Arial"/>
            <family val="2"/>
          </rPr>
          <t xml:space="preserve">1. Support Implemented 8 TCs from Hoang's task
2. Debugging and executing TCs from Quynh's task
3. sent task "MQB_PQ37W_03_00_DEAKTIVIERUNG_VON_SAFE" to Priyanka for review
</t>
        </r>
      </text>
    </comment>
    <comment ref="BS6" authorId="0" shapeId="0" xr:uid="{00000000-0006-0000-1200-000015000000}">
      <text>
        <r>
          <rPr>
            <sz val="10"/>
            <color theme="1"/>
            <rFont val="Arial"/>
            <family val="2"/>
          </rPr>
          <t xml:space="preserve">1. Support Implemented 6 TCs from Hoang's task
2. Recieved Comments feedback from Shilpa and debug CO267295
3. re-Modified TCs from CO 245611 by Pryanka's comments 
</t>
        </r>
      </text>
    </comment>
    <comment ref="BU6" authorId="0" shapeId="0" xr:uid="{00000000-0006-0000-1200-000016000000}">
      <text>
        <r>
          <rPr>
            <sz val="10"/>
            <color theme="1"/>
            <rFont val="Arial"/>
            <family val="2"/>
          </rPr>
          <t>Debug TC</t>
        </r>
      </text>
    </comment>
    <comment ref="CE6" authorId="0" shapeId="0" xr:uid="{00000000-0006-0000-1200-000017000000}">
      <text>
        <r>
          <rPr>
            <sz val="10"/>
            <color theme="1"/>
            <rFont val="Arial"/>
            <family val="2"/>
          </rPr>
          <t xml:space="preserve">Implemented 12TCs from new CO275806
</t>
        </r>
      </text>
    </comment>
    <comment ref="CG6" authorId="0" shapeId="0" xr:uid="{00000000-0006-0000-1200-000018000000}">
      <text>
        <r>
          <rPr>
            <sz val="10"/>
            <color theme="1"/>
            <rFont val="Arial"/>
            <family val="2"/>
          </rPr>
          <t xml:space="preserve">Implemented 8 TCs from new CO275806
Debug with Priyanka in HIL
</t>
        </r>
      </text>
    </comment>
    <comment ref="CI6" authorId="0" shapeId="0" xr:uid="{00000000-0006-0000-1200-000019000000}">
      <text>
        <r>
          <rPr>
            <sz val="10"/>
            <color theme="1"/>
            <rFont val="Arial"/>
            <family val="2"/>
          </rPr>
          <t xml:space="preserve">Night run for Hil Sclaxio 3 not working 
Change status Doors : 
+ _in_charge_of_iml
+ Status
+ Arbeitspaket
Try to understand about Spec
Debug with Priyanka for ECU sleep and CAN sleep
</t>
        </r>
      </text>
    </comment>
    <comment ref="CK6" authorId="0" shapeId="0" xr:uid="{00000000-0006-0000-1200-00001A000000}">
      <text>
        <r>
          <rPr>
            <sz val="10"/>
            <color theme="1"/>
            <rFont val="Arial"/>
            <family val="2"/>
          </rPr>
          <t>Team Outing with RBEI team</t>
        </r>
      </text>
    </comment>
    <comment ref="CO6" authorId="0" shapeId="0" xr:uid="{00000000-0006-0000-1200-00001B000000}">
      <text>
        <r>
          <rPr>
            <sz val="10"/>
            <color theme="1"/>
            <rFont val="Arial"/>
            <family val="2"/>
          </rPr>
          <t xml:space="preserve">Analyst night run report 
- TCs got failed with DTC reading
- report got error with MAPort not initiali​zed
</t>
        </r>
      </text>
    </comment>
    <comment ref="CQ6" authorId="0" shapeId="0" xr:uid="{00000000-0006-0000-1200-00001C000000}">
      <text>
        <r>
          <rPr>
            <sz val="10"/>
            <color theme="1"/>
            <rFont val="Arial"/>
            <family val="2"/>
          </rPr>
          <t>Debug with Satish for DTC reading and ESSport 
in HiL
Check result some TCs in loadbox</t>
        </r>
      </text>
    </comment>
    <comment ref="CS6" authorId="0" shapeId="0" xr:uid="{00000000-0006-0000-1200-00001D000000}">
      <text>
        <r>
          <rPr>
            <sz val="10"/>
            <color theme="1"/>
            <rFont val="Arial"/>
            <family val="2"/>
          </rPr>
          <t xml:space="preserve">Debug EESport on ControlDesk of Scalexio HiL 3
Analyst report </t>
        </r>
      </text>
    </comment>
    <comment ref="CU6" authorId="0" shapeId="0" xr:uid="{00000000-0006-0000-1200-00001E000000}">
      <text>
        <r>
          <rPr>
            <sz val="10"/>
            <color theme="1"/>
            <rFont val="Arial"/>
            <family val="2"/>
          </rPr>
          <t>Election Day in RBEI</t>
        </r>
      </text>
    </comment>
    <comment ref="CW6" authorId="0" shapeId="0" xr:uid="{00000000-0006-0000-1200-00001F000000}">
      <text>
        <r>
          <rPr>
            <sz val="10"/>
            <color theme="1"/>
            <rFont val="Arial"/>
            <family val="2"/>
          </rPr>
          <t xml:space="preserve">Implemented 16 new process TCs with Reviewed status </t>
        </r>
      </text>
    </comment>
    <comment ref="DA6" authorId="0" shapeId="0" xr:uid="{00000000-0006-0000-1200-000020000000}">
      <text>
        <r>
          <rPr>
            <sz val="10"/>
            <color theme="1"/>
            <rFont val="Arial"/>
            <family val="2"/>
          </rPr>
          <t xml:space="preserve">Analyst report from new CO </t>
        </r>
      </text>
    </comment>
    <comment ref="DC6" authorId="0" shapeId="0" xr:uid="{00000000-0006-0000-1200-000021000000}">
      <text>
        <r>
          <rPr>
            <sz val="10"/>
            <color theme="1"/>
            <rFont val="Arial"/>
            <family val="2"/>
          </rPr>
          <t>Debug with Satish about DTC issue
DTC was not getting set after Short to Ground and Short to Vbatt</t>
        </r>
      </text>
    </comment>
    <comment ref="DE6" authorId="0" shapeId="0" xr:uid="{00000000-0006-0000-1200-000022000000}">
      <text>
        <r>
          <rPr>
            <sz val="10"/>
            <color theme="1"/>
            <rFont val="Arial"/>
            <family val="2"/>
          </rPr>
          <t xml:space="preserve">Debug with Shipa about Deactivate Button Issue 
=&gt; It's still not working fine
</t>
        </r>
      </text>
    </comment>
    <comment ref="DG6" authorId="0" shapeId="0" xr:uid="{00000000-0006-0000-1200-000023000000}">
      <text>
        <r>
          <rPr>
            <sz val="10"/>
            <color theme="1"/>
            <rFont val="Arial"/>
            <family val="2"/>
          </rPr>
          <t xml:space="preserve">Debug DTC on Hil 1
Debug for Deactivate button
</t>
        </r>
      </text>
    </comment>
    <comment ref="DI6" authorId="0" shapeId="0" xr:uid="{00000000-0006-0000-1200-000024000000}">
      <text>
        <r>
          <rPr>
            <sz val="10"/>
            <color theme="1"/>
            <rFont val="Arial"/>
            <family val="2"/>
          </rPr>
          <t>1  TC moved to reviewed status
sent 13 TCs for Satish to review
updated status ALM, Doors</t>
        </r>
      </text>
    </comment>
    <comment ref="DM6" authorId="0" shapeId="0" xr:uid="{00000000-0006-0000-1200-000025000000}">
      <text>
        <r>
          <rPr>
            <sz val="10"/>
            <color theme="1"/>
            <rFont val="Arial"/>
            <family val="2"/>
          </rPr>
          <t xml:space="preserve">Analyst report and modified TCs followed by changed Spec </t>
        </r>
      </text>
    </comment>
    <comment ref="DO6" authorId="0" shapeId="0" xr:uid="{00000000-0006-0000-1200-000026000000}">
      <text>
        <r>
          <rPr>
            <sz val="10"/>
            <color theme="1"/>
            <rFont val="Arial"/>
            <family val="2"/>
          </rPr>
          <t xml:space="preserve">Analyst report and modified TCs followed by changed Spec </t>
        </r>
      </text>
    </comment>
    <comment ref="DU6" authorId="0" shapeId="0" xr:uid="{00000000-0006-0000-1200-000027000000}">
      <text>
        <r>
          <rPr>
            <sz val="10"/>
            <color theme="1"/>
            <rFont val="Arial"/>
            <family val="2"/>
          </rPr>
          <t xml:space="preserve">Debug TCs
</t>
        </r>
      </text>
    </comment>
    <comment ref="DW6" authorId="0" shapeId="0" xr:uid="{00000000-0006-0000-1200-000028000000}">
      <text>
        <r>
          <rPr>
            <sz val="10"/>
            <color theme="1"/>
            <rFont val="Arial"/>
            <family val="2"/>
          </rPr>
          <t>Debug With Sandesh about DTC was not getting set</t>
        </r>
      </text>
    </comment>
    <comment ref="EA6" authorId="0" shapeId="0" xr:uid="{00000000-0006-0000-1200-000029000000}">
      <text>
        <r>
          <rPr>
            <sz val="10"/>
            <color theme="1"/>
            <rFont val="Arial"/>
            <family val="2"/>
          </rPr>
          <t>Analyst report and understanding ts</t>
        </r>
      </text>
    </comment>
    <comment ref="EC6" authorId="0" shapeId="0" xr:uid="{00000000-0006-0000-1200-00002A000000}">
      <text>
        <r>
          <rPr>
            <sz val="10"/>
            <color theme="1"/>
            <rFont val="Arial"/>
            <family val="2"/>
          </rPr>
          <t xml:space="preserve">2 TCs ECU, CAM sleep
</t>
        </r>
      </text>
    </comment>
    <comment ref="EE6" authorId="0" shapeId="0" xr:uid="{00000000-0006-0000-1200-00002B000000}">
      <text>
        <r>
          <rPr>
            <sz val="10"/>
            <color theme="1"/>
            <rFont val="Arial"/>
            <family val="2"/>
          </rPr>
          <t>Debug with Shilpa for Deactivatetaster</t>
        </r>
      </text>
    </comment>
    <comment ref="EG6" authorId="0" shapeId="0" xr:uid="{00000000-0006-0000-1200-00002C000000}">
      <text>
        <r>
          <rPr>
            <sz val="10"/>
            <color theme="1"/>
            <rFont val="Arial"/>
            <family val="2"/>
          </rPr>
          <t xml:space="preserve">thong's task : implement TCs in reviewed State 
</t>
        </r>
      </text>
    </comment>
    <comment ref="EI6" authorId="0" shapeId="0" xr:uid="{00000000-0006-0000-1200-00002D000000}">
      <text>
        <r>
          <rPr>
            <sz val="10"/>
            <color theme="1"/>
            <rFont val="Arial"/>
            <family val="2"/>
          </rPr>
          <t xml:space="preserve">Thong's task : implement TCs in reviewed State 
</t>
        </r>
      </text>
    </comment>
    <comment ref="EM6" authorId="0" shapeId="0" xr:uid="{00000000-0006-0000-1200-00002E000000}">
      <text>
        <r>
          <rPr>
            <sz val="10"/>
            <color theme="1"/>
            <rFont val="Arial"/>
            <family val="2"/>
          </rPr>
          <t xml:space="preserve">Thong's task : Debug more 5 TCs passed from HIL3 </t>
        </r>
      </text>
    </comment>
    <comment ref="EO6" authorId="0" shapeId="0" xr:uid="{00000000-0006-0000-1200-00002F000000}">
      <text>
        <r>
          <rPr>
            <sz val="10"/>
            <color theme="1"/>
            <rFont val="Arial"/>
            <family val="2"/>
          </rPr>
          <t xml:space="preserve">No Hil slot today : spend time to understand spec 
</t>
        </r>
      </text>
    </comment>
    <comment ref="EQ6" authorId="0" shapeId="0" xr:uid="{00000000-0006-0000-1200-000030000000}">
      <text>
        <r>
          <rPr>
            <sz val="10"/>
            <color theme="1"/>
            <rFont val="Arial"/>
            <family val="2"/>
          </rPr>
          <t xml:space="preserve">No Hil slot today : spend time to understand spec 
</t>
        </r>
      </text>
    </comment>
    <comment ref="ES6" authorId="0" shapeId="0" xr:uid="{00000000-0006-0000-1200-000031000000}">
      <text>
        <r>
          <rPr>
            <sz val="10"/>
            <color theme="1"/>
            <rFont val="Arial"/>
            <family val="2"/>
          </rPr>
          <t xml:space="preserve">Debug 4 TCs from Chapter 1.1.7
</t>
        </r>
      </text>
    </comment>
    <comment ref="EU6" authorId="0" shapeId="0" xr:uid="{00000000-0006-0000-1200-000032000000}">
      <text>
        <r>
          <rPr>
            <sz val="10"/>
            <color theme="1"/>
            <rFont val="Arial"/>
            <family val="2"/>
          </rPr>
          <t xml:space="preserve">No Hil slot today : spend time to understand spec 
</t>
        </r>
      </text>
    </comment>
    <comment ref="EY6" authorId="0" shapeId="0" xr:uid="{00000000-0006-0000-1200-000033000000}">
      <text>
        <r>
          <rPr>
            <sz val="10"/>
            <color theme="1"/>
            <rFont val="Arial"/>
            <family val="2"/>
          </rPr>
          <t xml:space="preserve">received review comments from Santosh
disscus with Santosh and Uyen for Spec understanding
 </t>
        </r>
      </text>
    </comment>
    <comment ref="FA6" authorId="0" shapeId="0" xr:uid="{00000000-0006-0000-1200-000034000000}">
      <text>
        <r>
          <rPr>
            <sz val="10"/>
            <color theme="1"/>
            <rFont val="Arial"/>
            <family val="2"/>
          </rPr>
          <t xml:space="preserve">Debug TC with Arun aboutc_CAN_K__ZV_02__ZV_Einzeltuerentriegelung
</t>
        </r>
      </text>
    </comment>
    <comment ref="FC6" authorId="0" shapeId="0" xr:uid="{00000000-0006-0000-1200-000035000000}">
      <text>
        <r>
          <rPr>
            <sz val="10"/>
            <color theme="1"/>
            <rFont val="Arial"/>
            <family val="2"/>
          </rPr>
          <t>Receive review comments from Santosh and Ajith at the end of the day</t>
        </r>
      </text>
    </comment>
    <comment ref="FE6" authorId="0" shapeId="0" xr:uid="{00000000-0006-0000-1200-000036000000}">
      <text>
        <r>
          <rPr>
            <sz val="10"/>
            <color theme="1"/>
            <rFont val="Arial"/>
            <family val="2"/>
          </rPr>
          <t xml:space="preserve">Analyst reports and modify implementation
Discuss with Arun about Spec
</t>
        </r>
      </text>
    </comment>
    <comment ref="FG6" authorId="0" shapeId="0" xr:uid="{00000000-0006-0000-1200-000037000000}">
      <text>
        <r>
          <rPr>
            <sz val="10"/>
            <color theme="1"/>
            <rFont val="Arial"/>
            <family val="2"/>
          </rPr>
          <t xml:space="preserve">Debug 3 TCs from CO258045  
</t>
        </r>
      </text>
    </comment>
    <comment ref="FK6" authorId="0" shapeId="0" xr:uid="{00000000-0006-0000-1200-000038000000}">
      <text>
        <r>
          <rPr>
            <sz val="10"/>
            <color theme="1"/>
            <rFont val="Arial"/>
            <family val="2"/>
          </rPr>
          <t>some more TCs passed , implement 1 new testcase 
Debug tc related to fuel fill signal</t>
        </r>
      </text>
    </comment>
    <comment ref="FM6" authorId="0" shapeId="0" xr:uid="{00000000-0006-0000-1200-000039000000}">
      <text>
        <r>
          <rPr>
            <sz val="10"/>
            <color theme="1"/>
            <rFont val="Arial"/>
            <family val="2"/>
          </rPr>
          <t xml:space="preserve">checking BAP configuration with Sandeep, write parameter pc_engtrigeltmodus via BAP
debug with Sandesh about duration of motorotation-&gt; extend tolerant time
 </t>
        </r>
      </text>
    </comment>
    <comment ref="FO6" authorId="0" shapeId="0" xr:uid="{00000000-0006-0000-1200-00003A000000}">
      <text>
        <r>
          <rPr>
            <sz val="10"/>
            <color theme="1"/>
            <rFont val="Arial"/>
            <family val="2"/>
          </rPr>
          <t xml:space="preserve">one TC is moved to implemented state
Check with Sandesh, Nithin for ECU sleep related to 2 signals
Raised OPL regarding Lock_Unlock_Taster
Send to Raghu about motorotation Issue
</t>
        </r>
      </text>
    </comment>
    <comment ref="FQ6" authorId="0" shapeId="0" xr:uid="{00000000-0006-0000-1200-00003B000000}">
      <text>
        <r>
          <rPr>
            <sz val="10"/>
            <color theme="1"/>
            <rFont val="Arial"/>
            <family val="2"/>
          </rPr>
          <t>1 TCs moved to implemented
Try to debug ECU sleep
Meeting all day</t>
        </r>
      </text>
    </comment>
    <comment ref="FY6" authorId="0" shapeId="0" xr:uid="{00000000-0006-0000-1200-00003C000000}">
      <text>
        <r>
          <rPr>
            <sz val="10"/>
            <color theme="1"/>
            <rFont val="Arial"/>
            <family val="2"/>
          </rPr>
          <t xml:space="preserve">implement 4 TCs from Comfort &amp; Understand Spec </t>
        </r>
      </text>
    </comment>
    <comment ref="GA6" authorId="0" shapeId="0" xr:uid="{00000000-0006-0000-1200-00003D000000}">
      <text>
        <r>
          <rPr>
            <sz val="10"/>
            <color theme="1"/>
            <rFont val="Arial"/>
            <family val="2"/>
          </rPr>
          <t xml:space="preserve">Completed debugging 2 TCs related to 
Lock_unlock_taster 
Close OPL relation </t>
        </r>
      </text>
    </comment>
    <comment ref="GC6" authorId="0" shapeId="0" xr:uid="{00000000-0006-0000-1200-00003E000000}">
      <text>
        <r>
          <rPr>
            <sz val="10"/>
            <color theme="1"/>
            <rFont val="Arial"/>
            <family val="2"/>
          </rPr>
          <t xml:space="preserve">Debug 3 TCs passed in comfort module
ECU sleep can not be solved 
Send CO304146 to Reviewed
</t>
        </r>
      </text>
    </comment>
    <comment ref="GE6" authorId="0" shapeId="0" xr:uid="{00000000-0006-0000-1200-00003F000000}">
      <text>
        <r>
          <rPr>
            <sz val="10"/>
            <color theme="1"/>
            <rFont val="Arial"/>
            <family val="2"/>
          </rPr>
          <t xml:space="preserve">moved 4 TCs from comfort to Implemented State
moved 3 TCs to reviewed State
2 Hours debugged ECU sleep on classic HIL5
TSG meeting 
</t>
        </r>
      </text>
    </comment>
    <comment ref="GG6" authorId="0" shapeId="0" xr:uid="{00000000-0006-0000-1200-000040000000}">
      <text>
        <r>
          <rPr>
            <sz val="10"/>
            <color theme="1"/>
            <rFont val="Arial"/>
            <family val="2"/>
          </rPr>
          <t xml:space="preserve">Reveiced reviewed comments and modifying 
4 TC moved to reviewed state
spent morning time to debug BAP on HIL
Have 11 new TCs
</t>
        </r>
      </text>
    </comment>
    <comment ref="GK6" authorId="0" shapeId="0" xr:uid="{00000000-0006-0000-1200-000041000000}">
      <text>
        <r>
          <rPr>
            <sz val="10"/>
            <color theme="1"/>
            <rFont val="Arial"/>
            <family val="2"/>
          </rPr>
          <t xml:space="preserve">Debug with Suhas about FIU
-&gt; Solution : reload E116 software and re-run
Implemented 11 TCs from FFB (done)
</t>
        </r>
      </text>
    </comment>
    <comment ref="GM6" authorId="0" shapeId="0" xr:uid="{00000000-0006-0000-1200-000042000000}">
      <text>
        <r>
          <rPr>
            <sz val="10"/>
            <color theme="1"/>
            <rFont val="Arial"/>
            <family val="2"/>
          </rPr>
          <t xml:space="preserve">1 TCs moved to Reviewed 
Debug with Shilpa about Deactivate 
-&gt; Raise OPL for Issue </t>
        </r>
      </text>
    </comment>
    <comment ref="GO6" authorId="0" shapeId="0" xr:uid="{00000000-0006-0000-1200-000043000000}">
      <text>
        <r>
          <rPr>
            <sz val="10"/>
            <color theme="1"/>
            <rFont val="Arial"/>
            <family val="2"/>
          </rPr>
          <t>Booked HIL to run FIU TC's with E116 software version 
Check BAP on loadbox</t>
        </r>
      </text>
    </comment>
    <comment ref="GQ6" authorId="0" shapeId="0" xr:uid="{00000000-0006-0000-1200-000044000000}">
      <text>
        <r>
          <rPr>
            <sz val="10"/>
            <color theme="1"/>
            <rFont val="Arial"/>
            <family val="2"/>
          </rPr>
          <t xml:space="preserve">debug TCs related to BAP
</t>
        </r>
      </text>
    </comment>
    <comment ref="GS6" authorId="0" shapeId="0" xr:uid="{00000000-0006-0000-1200-000045000000}">
      <text>
        <r>
          <rPr>
            <sz val="10"/>
            <color theme="1"/>
            <rFont val="Arial"/>
            <family val="2"/>
          </rPr>
          <t>after discussing with Sandeep . Bap on loadbox was still there</t>
        </r>
      </text>
    </comment>
    <comment ref="GW6" authorId="0" shapeId="0" xr:uid="{00000000-0006-0000-1200-000046000000}">
      <text>
        <r>
          <rPr>
            <sz val="10"/>
            <color theme="1"/>
            <rFont val="Arial"/>
            <family val="2"/>
          </rPr>
          <t xml:space="preserve">4 TCs moved to implement state ( FIU related)
2 TCs moved to N/A state due to requirements not matched
</t>
        </r>
      </text>
    </comment>
    <comment ref="GY6" authorId="0" shapeId="0" xr:uid="{00000000-0006-0000-1200-000047000000}">
      <text>
        <r>
          <rPr>
            <sz val="10"/>
            <color theme="1"/>
            <rFont val="Arial"/>
            <family val="2"/>
          </rPr>
          <t xml:space="preserve">Support and analyst report, then fill excel sheet
send 3 TCs to Arun review
More 3 TCs moved to implemented
</t>
        </r>
      </text>
    </comment>
    <comment ref="HA6" authorId="0" shapeId="0" xr:uid="{00000000-0006-0000-1200-000048000000}">
      <text>
        <r>
          <rPr>
            <sz val="10"/>
            <color theme="1"/>
            <rFont val="Arial"/>
            <family val="2"/>
          </rPr>
          <t>Analysis report CO275806 (DTC issue)</t>
        </r>
      </text>
    </comment>
    <comment ref="HC6" authorId="0" shapeId="0" xr:uid="{00000000-0006-0000-1200-000049000000}">
      <text>
        <r>
          <rPr>
            <sz val="10"/>
            <color theme="1"/>
            <rFont val="Arial"/>
            <family val="2"/>
          </rPr>
          <t xml:space="preserve">- Enable TCs and modify to re-run new software
- modify 24 TC from DTC issue to give for night run
</t>
        </r>
      </text>
    </comment>
    <comment ref="HE6" authorId="0" shapeId="0" xr:uid="{00000000-0006-0000-1200-00004A000000}">
      <text>
        <r>
          <rPr>
            <sz val="10"/>
            <color theme="1"/>
            <rFont val="Arial"/>
            <family val="2"/>
          </rPr>
          <t>Analysis report CO275806 (DTC issue)</t>
        </r>
      </text>
    </comment>
    <comment ref="HI6" authorId="0" shapeId="0" xr:uid="{00000000-0006-0000-1200-00004B000000}">
      <text>
        <r>
          <rPr>
            <sz val="10"/>
            <color theme="1"/>
            <rFont val="Arial"/>
            <family val="2"/>
          </rPr>
          <t xml:space="preserve">3 TCs moved to reviewed state
</t>
        </r>
      </text>
    </comment>
    <comment ref="HK6" authorId="0" shapeId="0" xr:uid="{00000000-0006-0000-1200-00004C000000}">
      <text>
        <r>
          <rPr>
            <sz val="10"/>
            <color theme="1"/>
            <rFont val="Arial"/>
            <family val="2"/>
          </rPr>
          <t xml:space="preserve">analyst report from E116, C117, CB18 software version
</t>
        </r>
      </text>
    </comment>
    <comment ref="HM6" authorId="0" shapeId="0" xr:uid="{00000000-0006-0000-1200-00004D000000}">
      <text>
        <r>
          <rPr>
            <sz val="10"/>
            <color theme="1"/>
            <rFont val="Arial"/>
            <family val="2"/>
          </rPr>
          <t xml:space="preserve">Give DTC's TCs, analyst report, excel sheet to Shilpa review
Assigned new CO , starting to implement
</t>
        </r>
      </text>
    </comment>
    <comment ref="HO6" authorId="0" shapeId="0" xr:uid="{00000000-0006-0000-1200-00004E000000}">
      <text>
        <r>
          <rPr>
            <sz val="10"/>
            <color theme="1"/>
            <rFont val="Arial"/>
            <family val="2"/>
          </rPr>
          <t>more 5 TCs moved to Implemented state
Keep implementing new TCs</t>
        </r>
      </text>
    </comment>
    <comment ref="HQ6" authorId="0" shapeId="0" xr:uid="{00000000-0006-0000-1200-00004F000000}">
      <text>
        <r>
          <rPr>
            <sz val="10"/>
            <color theme="1"/>
            <rFont val="Arial"/>
            <family val="2"/>
          </rPr>
          <t xml:space="preserve">more 5 TCs moved to Implemented state
Fix review comments from Shilpa
</t>
        </r>
      </text>
    </comment>
    <comment ref="HY6" authorId="0" shapeId="0" xr:uid="{00000000-0006-0000-1200-000050000000}">
      <text>
        <r>
          <rPr>
            <sz val="10"/>
            <color theme="1"/>
            <rFont val="Arial"/>
            <family val="2"/>
          </rPr>
          <t xml:space="preserve">Updated QM automation for Manual Coverage Tool
</t>
        </r>
      </text>
    </comment>
    <comment ref="IA6" authorId="0" shapeId="0" xr:uid="{00000000-0006-0000-1200-000051000000}">
      <text>
        <r>
          <rPr>
            <sz val="10"/>
            <color theme="1"/>
            <rFont val="Arial"/>
            <family val="2"/>
          </rPr>
          <t xml:space="preserve">Executed QM testcase and analyst
</t>
        </r>
      </text>
    </comment>
    <comment ref="IC6" authorId="0" shapeId="0" xr:uid="{00000000-0006-0000-1200-000052000000}">
      <text>
        <r>
          <rPr>
            <sz val="10"/>
            <color theme="1"/>
            <rFont val="Arial"/>
            <family val="2"/>
          </rPr>
          <t>Executed FFB testcases and get report
Analyst and debug with Arun and Priyanka for requirement TCs</t>
        </r>
      </text>
    </comment>
    <comment ref="II6" authorId="0" shapeId="0" xr:uid="{00000000-0006-0000-1200-000053000000}">
      <text>
        <r>
          <rPr>
            <sz val="10"/>
            <color theme="1"/>
            <rFont val="Arial"/>
            <family val="2"/>
          </rPr>
          <t xml:space="preserve">Debug FFB library
</t>
        </r>
      </text>
    </comment>
    <comment ref="IK6" authorId="0" shapeId="0" xr:uid="{00000000-0006-0000-1200-000054000000}">
      <text>
        <r>
          <rPr>
            <sz val="10"/>
            <color theme="1"/>
            <rFont val="Arial"/>
            <family val="2"/>
          </rPr>
          <t xml:space="preserve">Move 8 TCs from in-progress to implemented
</t>
        </r>
      </text>
    </comment>
    <comment ref="IM6" authorId="0" shapeId="0" xr:uid="{00000000-0006-0000-1200-000055000000}">
      <text>
        <r>
          <rPr>
            <sz val="10"/>
            <color theme="1"/>
            <rFont val="Arial"/>
            <family val="2"/>
          </rPr>
          <t xml:space="preserve">debug remaining TCs </t>
        </r>
      </text>
    </comment>
    <comment ref="IO6" authorId="0" shapeId="0" xr:uid="{00000000-0006-0000-1200-000056000000}">
      <text>
        <r>
          <rPr>
            <sz val="10"/>
            <color theme="1"/>
            <rFont val="Arial"/>
            <family val="2"/>
          </rPr>
          <t>Fix review comments from Arun</t>
        </r>
      </text>
    </comment>
    <comment ref="IQ6" authorId="0" shapeId="0" xr:uid="{00000000-0006-0000-1200-000057000000}">
      <text>
        <r>
          <rPr>
            <sz val="10"/>
            <color theme="1"/>
            <rFont val="Arial"/>
            <family val="2"/>
          </rPr>
          <t>Analyst report</t>
        </r>
      </text>
    </comment>
    <comment ref="IU6" authorId="0" shapeId="0" xr:uid="{00000000-0006-0000-1200-000058000000}">
      <text>
        <r>
          <rPr>
            <sz val="10"/>
            <color theme="1"/>
            <rFont val="Arial"/>
            <family val="2"/>
          </rPr>
          <t>Analyst report</t>
        </r>
      </text>
    </comment>
    <comment ref="IW6" authorId="0" shapeId="0" xr:uid="{00000000-0006-0000-1200-000059000000}">
      <text>
        <r>
          <rPr>
            <sz val="10"/>
            <color theme="1"/>
            <rFont val="Arial"/>
            <family val="2"/>
          </rPr>
          <t>Moved 5 TCs from CO313993</t>
        </r>
      </text>
    </comment>
    <comment ref="IY6" authorId="0" shapeId="0" xr:uid="{00000000-0006-0000-1200-00005A000000}">
      <text>
        <r>
          <rPr>
            <sz val="10"/>
            <color theme="1"/>
            <rFont val="Arial"/>
            <family val="2"/>
          </rPr>
          <t>Moved 5 TCs from CO313993</t>
        </r>
      </text>
    </comment>
    <comment ref="JA6" authorId="0" shapeId="0" xr:uid="{00000000-0006-0000-1200-00005B000000}">
      <text>
        <r>
          <rPr>
            <sz val="10"/>
            <color theme="1"/>
            <rFont val="Arial"/>
            <family val="2"/>
          </rPr>
          <t>Send report to Arun to review with CO313993</t>
        </r>
      </text>
    </comment>
    <comment ref="JC6" authorId="0" shapeId="0" xr:uid="{00000000-0006-0000-1200-00005C000000}">
      <text>
        <r>
          <rPr>
            <sz val="10"/>
            <color theme="1"/>
            <rFont val="Arial"/>
            <family val="2"/>
          </rPr>
          <t>Debugged 2 TCs got passed ( TCs from pending CO long back ago)</t>
        </r>
      </text>
    </comment>
    <comment ref="JM6" authorId="0" shapeId="0" xr:uid="{00000000-0006-0000-1200-00005D000000}">
      <text>
        <r>
          <rPr>
            <sz val="10"/>
            <color theme="1"/>
            <rFont val="Arial"/>
            <family val="2"/>
          </rPr>
          <t>analyst report after giving night run</t>
        </r>
      </text>
    </comment>
    <comment ref="JO6" authorId="0" shapeId="0" xr:uid="{00000000-0006-0000-1200-00005E000000}">
      <text>
        <r>
          <rPr>
            <sz val="10"/>
            <color theme="1"/>
            <rFont val="Arial"/>
            <family val="2"/>
          </rPr>
          <t>Fix reviewed comments</t>
        </r>
      </text>
    </comment>
    <comment ref="JS6" authorId="0" shapeId="0" xr:uid="{00000000-0006-0000-1200-00005F000000}">
      <text>
        <r>
          <rPr>
            <sz val="10"/>
            <color theme="1"/>
            <rFont val="Arial"/>
            <family val="2"/>
          </rPr>
          <t>Analyst report from SCHLIESSBEFEHL_UBER_FUNK</t>
        </r>
      </text>
    </comment>
    <comment ref="JW6" authorId="0" shapeId="0" xr:uid="{00000000-0006-0000-1200-000060000000}">
      <text>
        <r>
          <rPr>
            <sz val="10"/>
            <color theme="1"/>
            <rFont val="Arial"/>
            <family val="2"/>
          </rPr>
          <t>Debug after discussing with Arun and Priyanka about mis-understanding comments</t>
        </r>
      </text>
    </comment>
    <comment ref="KC6" authorId="0" shapeId="0" xr:uid="{00000000-0006-0000-1200-000061000000}">
      <text>
        <r>
          <rPr>
            <sz val="10"/>
            <color theme="1"/>
            <rFont val="Arial"/>
            <family val="2"/>
          </rPr>
          <t xml:space="preserve">2 TCs got pass after debugging
</t>
        </r>
      </text>
    </comment>
    <comment ref="KI6" authorId="0" shapeId="0" xr:uid="{00000000-0006-0000-1200-000062000000}">
      <text>
        <r>
          <rPr>
            <sz val="10"/>
            <color theme="1"/>
            <rFont val="Arial"/>
            <family val="2"/>
          </rPr>
          <t xml:space="preserve">understanding TS for debugging </t>
        </r>
      </text>
    </comment>
    <comment ref="KK6" authorId="0" shapeId="0" xr:uid="{00000000-0006-0000-1200-000063000000}">
      <text>
        <r>
          <rPr>
            <sz val="10"/>
            <color theme="1"/>
            <rFont val="Arial"/>
            <family val="2"/>
          </rPr>
          <t>Execution TCs after fixing review comments
send report to Arun to complete CO</t>
        </r>
      </text>
    </comment>
    <comment ref="KM6" authorId="0" shapeId="0" xr:uid="{00000000-0006-0000-1200-000064000000}">
      <text>
        <r>
          <rPr>
            <sz val="10"/>
            <color theme="1"/>
            <rFont val="Arial"/>
            <family val="2"/>
          </rPr>
          <t>colleagues from Germany flashed wrong ECU =&gt; can not check FFB TCs
Spent whole time to understand TS</t>
        </r>
      </text>
    </comment>
    <comment ref="DW9" authorId="0" shapeId="0" xr:uid="{00000000-0006-0000-1200-000065000000}">
      <text>
        <r>
          <rPr>
            <sz val="10"/>
            <color theme="1"/>
            <rFont val="Arial"/>
            <family val="2"/>
          </rPr>
          <t>modify TC after changing TS</t>
        </r>
      </text>
    </comment>
    <comment ref="FC9" authorId="0" shapeId="0" xr:uid="{00000000-0006-0000-1200-000066000000}">
      <text>
        <r>
          <rPr>
            <sz val="10"/>
            <color theme="1"/>
            <rFont val="Arial"/>
            <family val="2"/>
          </rPr>
          <t xml:space="preserve">Discuss with Chaitrali about Sleep-wakeup issue in classic HIL
</t>
        </r>
      </text>
    </comment>
    <comment ref="HA9" authorId="0" shapeId="0" xr:uid="{00000000-0006-0000-1200-000067000000}">
      <text>
        <r>
          <rPr>
            <sz val="10"/>
            <color theme="1"/>
            <rFont val="Arial"/>
            <family val="2"/>
          </rPr>
          <t>Fill _TI_status and VV_remark on Doors</t>
        </r>
      </text>
    </comment>
    <comment ref="IM9" authorId="0" shapeId="0" xr:uid="{00000000-0006-0000-1200-000068000000}">
      <text>
        <r>
          <rPr>
            <sz val="10"/>
            <color theme="1"/>
            <rFont val="Arial"/>
            <family val="2"/>
          </rPr>
          <t>TC changed, need to be checked and modified</t>
        </r>
      </text>
    </comment>
    <comment ref="IQ9" authorId="0" shapeId="0" xr:uid="{00000000-0006-0000-1200-000069000000}">
      <text>
        <r>
          <rPr>
            <sz val="10"/>
            <color theme="1"/>
            <rFont val="Arial"/>
            <family val="2"/>
          </rPr>
          <t>TC changed, need to be checked and modified</t>
        </r>
      </text>
    </comment>
    <comment ref="KE9" authorId="0" shapeId="0" xr:uid="{00000000-0006-0000-1200-00006A000000}">
      <text>
        <r>
          <rPr>
            <sz val="10"/>
            <color theme="1"/>
            <rFont val="Arial"/>
            <family val="2"/>
          </rPr>
          <t>some parameter need to be added into TI</t>
        </r>
      </text>
    </comment>
    <comment ref="KI9" authorId="0" shapeId="0" xr:uid="{00000000-0006-0000-1200-00006B000000}">
      <text>
        <r>
          <rPr>
            <sz val="10"/>
            <color theme="1"/>
            <rFont val="Arial"/>
            <family val="2"/>
          </rPr>
          <t xml:space="preserve">Modify TCs after TS changed (adp_kessy_aktiv)
</t>
        </r>
      </text>
    </comment>
    <comment ref="IM10" authorId="0" shapeId="0" xr:uid="{00000000-0006-0000-1200-00006C000000}">
      <text>
        <r>
          <rPr>
            <sz val="10"/>
            <color theme="1"/>
            <rFont val="Arial"/>
            <family val="2"/>
          </rPr>
          <t xml:space="preserve">Focas Foundation Training
</t>
        </r>
      </text>
    </comment>
    <comment ref="IQ10" authorId="0" shapeId="0" xr:uid="{00000000-0006-0000-1200-00006D000000}">
      <text>
        <r>
          <rPr>
            <sz val="10"/>
            <color theme="1"/>
            <rFont val="Arial"/>
            <family val="2"/>
          </rPr>
          <t xml:space="preserve">Focas Foundation Training
</t>
        </r>
      </text>
    </comment>
    <comment ref="IU10" authorId="0" shapeId="0" xr:uid="{00000000-0006-0000-1200-00006E000000}">
      <text>
        <r>
          <rPr>
            <sz val="10"/>
            <color theme="1"/>
            <rFont val="Arial"/>
            <family val="2"/>
          </rPr>
          <t xml:space="preserve">Focas Foundation Training
</t>
        </r>
      </text>
    </comment>
    <comment ref="JA10" authorId="0" shapeId="0" xr:uid="{00000000-0006-0000-1200-00006F000000}">
      <text>
        <r>
          <rPr>
            <sz val="10"/>
            <color theme="1"/>
            <rFont val="Arial"/>
            <family val="2"/>
          </rPr>
          <t>ISTQB training</t>
        </r>
      </text>
    </comment>
    <comment ref="KK10" authorId="0" shapeId="0" xr:uid="{00000000-0006-0000-1200-000070000000}">
      <text>
        <r>
          <rPr>
            <sz val="10"/>
            <color theme="1"/>
            <rFont val="Arial"/>
            <family val="2"/>
          </rPr>
          <t>Vector workshop + ISTQB TRAINING</t>
        </r>
      </text>
    </comment>
    <comment ref="HW11" authorId="0" shapeId="0" xr:uid="{00000000-0006-0000-1200-000071000000}">
      <text>
        <r>
          <rPr>
            <sz val="10"/>
            <color theme="1"/>
            <rFont val="Arial"/>
            <family val="2"/>
          </rPr>
          <t xml:space="preserve">On Leave
</t>
        </r>
      </text>
    </comment>
    <comment ref="JG11" authorId="0" shapeId="0" xr:uid="{00000000-0006-0000-1200-000072000000}">
      <text>
        <r>
          <rPr>
            <sz val="10"/>
            <color theme="1"/>
            <rFont val="Arial"/>
            <family val="2"/>
          </rPr>
          <t xml:space="preserve">On Leave
</t>
        </r>
      </text>
    </comment>
    <comment ref="JI11" authorId="0" shapeId="0" xr:uid="{00000000-0006-0000-1200-000073000000}">
      <text>
        <r>
          <rPr>
            <sz val="10"/>
            <color theme="1"/>
            <rFont val="Arial"/>
            <family val="2"/>
          </rPr>
          <t xml:space="preserve">On Leave
</t>
        </r>
      </text>
    </comment>
    <comment ref="JK11" authorId="0" shapeId="0" xr:uid="{00000000-0006-0000-1200-000074000000}">
      <text>
        <r>
          <rPr>
            <sz val="10"/>
            <color theme="1"/>
            <rFont val="Arial"/>
            <family val="2"/>
          </rPr>
          <t xml:space="preserve">On Leave
</t>
        </r>
      </text>
    </comment>
  </commentList>
</comments>
</file>

<file path=xl/sharedStrings.xml><?xml version="1.0" encoding="utf-8"?>
<sst xmlns="http://schemas.openxmlformats.org/spreadsheetml/2006/main" count="5350" uniqueCount="816">
  <si>
    <t>Productivity of RBVH MQB in 2019</t>
  </si>
  <si>
    <t>working days</t>
  </si>
  <si>
    <t>Number of working days</t>
  </si>
  <si>
    <t>Jan</t>
  </si>
  <si>
    <t>Feb</t>
  </si>
  <si>
    <t>Mar</t>
  </si>
  <si>
    <t>Apr</t>
  </si>
  <si>
    <t>May</t>
  </si>
  <si>
    <t>Jun</t>
  </si>
  <si>
    <t>Jul</t>
  </si>
  <si>
    <t>Aug</t>
  </si>
  <si>
    <t>Sep</t>
  </si>
  <si>
    <t>Oct</t>
  </si>
  <si>
    <t>Nov</t>
  </si>
  <si>
    <t>Dec</t>
  </si>
  <si>
    <t>Description</t>
  </si>
  <si>
    <t>TC</t>
  </si>
  <si>
    <t>Effort (person)</t>
  </si>
  <si>
    <t>Actual</t>
  </si>
  <si>
    <t>Effort</t>
  </si>
  <si>
    <t>PyS</t>
  </si>
  <si>
    <t>Project misc.</t>
  </si>
  <si>
    <t>Non-Project</t>
  </si>
  <si>
    <t>Test Automation - Mar:</t>
  </si>
  <si>
    <t>No. of TC In-progrees</t>
  </si>
  <si>
    <t>Issue</t>
  </si>
  <si>
    <t>Number of TC</t>
  </si>
  <si>
    <t>Note</t>
  </si>
  <si>
    <t>Hil issue</t>
  </si>
  <si>
    <t>- OPL 2930970 CLD_Lock_UnlockTaster Not working
- FFB cannot configure in HiL.</t>
  </si>
  <si>
    <t>Internal Signals issue</t>
  </si>
  <si>
    <t>- Internal signals are not exist in a2l file
- Cannot set value for Internal signals because these Internal signal were disable write permission by developer</t>
  </si>
  <si>
    <t>Debuging</t>
  </si>
  <si>
    <t>- Test cases are not stable: sometimes they are passed, sometimes they are failed.
- Aumation result and Manual result are not same. Even TIs are matched TSs.</t>
  </si>
  <si>
    <t>Day of work</t>
  </si>
  <si>
    <t>No.</t>
  </si>
  <si>
    <t>Task Name</t>
  </si>
  <si>
    <t>Huong</t>
  </si>
  <si>
    <t>Hoang</t>
  </si>
  <si>
    <t>Quynh</t>
  </si>
  <si>
    <t>Pho</t>
  </si>
  <si>
    <t>Thong</t>
  </si>
  <si>
    <t>Uyen</t>
  </si>
  <si>
    <t>Ngoc</t>
  </si>
  <si>
    <t>Team</t>
  </si>
  <si>
    <t>hr</t>
  </si>
  <si>
    <t>Test Specification</t>
  </si>
  <si>
    <t>Req analysis and creating Test Case. Status on DOORS: Specified</t>
  </si>
  <si>
    <t>Test Specification Reviews</t>
  </si>
  <si>
    <t>Review of Test Spec. Status on DOORS: Specification Reviewed.</t>
  </si>
  <si>
    <t>Test Automation</t>
  </si>
  <si>
    <t>Includes scripting, debugging and execution: Only count when status in DOORs was moved to Implemented.</t>
  </si>
  <si>
    <t>Test Automation Review</t>
  </si>
  <si>
    <t>Number of Review of Automated TC’s: Only count when status in DOORs was moved to Reviewed.</t>
  </si>
  <si>
    <t>Software Release execution</t>
  </si>
  <si>
    <t>TC’s executed during release test (Automation + Manual Re-run on HiL for failed TC’s)</t>
  </si>
  <si>
    <t>Project task activities</t>
  </si>
  <si>
    <t>Debugging, support resolve issues/library with tool team,  research CAPL, fix error of old test cases, ...</t>
  </si>
  <si>
    <t>Activities like building competency, project operation...</t>
  </si>
  <si>
    <t>Annual leave, holiday, non project training, ...</t>
  </si>
  <si>
    <t>Huong: Support Thong + Quynh understand TC of old process.
Hoang: return DXL scripts, debug test case with FL.
Pho: working with internal variables.
Uyen: Read requirement + Analyze Test spec.</t>
  </si>
  <si>
    <t>Huong: Soft skill traing, discuss to improve RBVH productivity.
Uyen: Soft skill training.</t>
  </si>
  <si>
    <t>Quynh, Pho: on leave</t>
  </si>
  <si>
    <t>Huong: Support team understand Test spec (assigned from FL).
Hoang: Debug XCP test cases with sub FL (Puru).
Pho: Return Macro (assigned from FL)
Uyen: research her issue and support Ngoc resolve his issue.
Ngoc: Disscuss with tool team.</t>
  </si>
  <si>
    <t>Huong: Join Soft skill traing.
Hoang: Train Automation Desk for new member.</t>
  </si>
  <si>
    <t>Huong, Hoang, Pho, Uyen: on leave.
Quynh: on leave + prepare documents for claiming travel.</t>
  </si>
  <si>
    <t>Huong: Support team understand Test spec and debug TI (assigned from FL).
Hoang: Investigate implement SW test cases by CAPL (assigned from FL).
Pho: Return Macro (assigned from FL)
Uyen: Debug issue with tool team.
Ngoc: Update DOORS as assigment from FL.</t>
  </si>
  <si>
    <t>Huong: Join Soft skill traing.
Quynh, Thong: Join team meeting + Light meeting.
Pho: Investiage Lib in meanwhile wating for assignment from FLs.</t>
  </si>
  <si>
    <t>Huong, Quynh, Pho: on leave.</t>
  </si>
  <si>
    <t>Huong: Support analyze test spec.
Hoang: Analyze test spec, debug issues.
Quynh: Self learning Light functionality.
Pho: Resolving HiL issue.
Uyen: Debug FFB issue.
Ngoc: Check changings in test specs.</t>
  </si>
  <si>
    <t>Huong: Discuss team plan with RBEI managers.
Quynh: Join FOCAS training, ISTQB training, team meeting.
Pho: Script tool.
Thong: Join team meeting.
Ngoc: join ISTQB training, FOCAS training.</t>
  </si>
  <si>
    <t>Huong, Hoang, Thong, Uyen, Ngoc: on leave.</t>
  </si>
  <si>
    <t>Week1</t>
  </si>
  <si>
    <t>Week2</t>
  </si>
  <si>
    <t>Week3</t>
  </si>
  <si>
    <t>Week4</t>
  </si>
  <si>
    <t>TC Total</t>
  </si>
  <si>
    <t>Effort hr</t>
  </si>
  <si>
    <t xml:space="preserve">Effort </t>
  </si>
  <si>
    <t>Blocked</t>
  </si>
  <si>
    <t xml:space="preserve">Blocked </t>
  </si>
  <si>
    <t>PYS</t>
  </si>
  <si>
    <t>Number of working day</t>
  </si>
  <si>
    <t>x</t>
  </si>
  <si>
    <t>Number of working hrs</t>
  </si>
  <si>
    <t>Total Week1</t>
  </si>
  <si>
    <t>Block</t>
  </si>
  <si>
    <t>Total Week2</t>
  </si>
  <si>
    <t>Total Week3</t>
  </si>
  <si>
    <t>Total Week4</t>
  </si>
  <si>
    <t>Task</t>
  </si>
  <si>
    <t>Name</t>
  </si>
  <si>
    <t>Total</t>
  </si>
  <si>
    <t>Test case</t>
  </si>
  <si>
    <t>Reason</t>
  </si>
  <si>
    <t>HUONG</t>
  </si>
  <si>
    <t>OFF</t>
  </si>
  <si>
    <t>UYEN</t>
  </si>
  <si>
    <t>Labor Safety Training</t>
  </si>
  <si>
    <t>HOANG</t>
  </si>
  <si>
    <t>QUYNH</t>
  </si>
  <si>
    <t>PHO</t>
  </si>
  <si>
    <t>THONG</t>
  </si>
  <si>
    <t>NGOC</t>
  </si>
  <si>
    <t>RBEI holiday</t>
  </si>
  <si>
    <t>OFF AM</t>
  </si>
  <si>
    <t>Week5</t>
  </si>
  <si>
    <t>Total Week5</t>
  </si>
  <si>
    <t>HiL issue Record</t>
  </si>
  <si>
    <t>Hrs</t>
  </si>
  <si>
    <t>Total Week 3</t>
  </si>
  <si>
    <t>Department outing</t>
  </si>
  <si>
    <t>ON LEAVE</t>
  </si>
  <si>
    <t>````</t>
  </si>
  <si>
    <t>Blocked TC</t>
  </si>
  <si>
    <t>Eff (hr)</t>
  </si>
  <si>
    <t>Cannot get proper report.
- Night run:
     + dongle error.
     + Lock or Safe lock is not working properly. OPL: 3278051.
 - Time slot:
   + SCALEXIO HIL3: LIN4 is not working.
   + SCALEXIO HiL 2 got error  (The maximum number of DAQ servers (64) is exceeded​. OPL: 3270269</t>
  </si>
  <si>
    <t>- Issue from T: drive which someone tried to load a wrong location. The new changes from SCM could not be accepted in wrong location.
- Lock and Safe Lock didn't work properly after running the Init_MQB block</t>
  </si>
  <si>
    <t>RBVH company trip</t>
  </si>
  <si>
    <t>Team building</t>
  </si>
  <si>
    <t>Team Building</t>
  </si>
  <si>
    <t>17-Jul OFF</t>
  </si>
  <si>
    <t>7/24/2019 OFF</t>
  </si>
  <si>
    <t>in-progress TC Oct</t>
  </si>
  <si>
    <t>In-Progress TC</t>
  </si>
  <si>
    <t>Review SW TI &amp; Sys TI.
Issue: Less Sys TI to review.</t>
  </si>
  <si>
    <t>Review SW TI &amp; Sys TI.
Issue: Less Sys TI to review. Not much productivity can get.</t>
  </si>
  <si>
    <t>training</t>
  </si>
  <si>
    <t>- Review SW TI.
- Implementiong TI of old process.</t>
  </si>
  <si>
    <t>Implementiong TI of old process.</t>
  </si>
  <si>
    <t>Implement TI of old process.
Review SW TI of Quynh + Thong</t>
  </si>
  <si>
    <t>Debug
Review SW TI, SYS TI
Support Thong &amp; Quynh implement + debug.</t>
  </si>
  <si>
    <t>Debug done --&gt; sent to review.
Review SW TI</t>
  </si>
  <si>
    <t>- Support TI Light: Quynh + Thong</t>
  </si>
  <si>
    <t>Support TI Light</t>
  </si>
  <si>
    <t>Support TI Light + Review</t>
  </si>
  <si>
    <t>Support TI Light, Review.
Update Quynh TI's.</t>
  </si>
  <si>
    <t>in Training</t>
  </si>
  <si>
    <t>Support TI Light Review.
Upadate Quynh's Sys TI.</t>
  </si>
  <si>
    <t>- Review TI SW of Quynh + Thong.</t>
  </si>
  <si>
    <t>- Review TI SW of Quynh + Thong.
- Support TI debug + implementation.</t>
  </si>
  <si>
    <t xml:space="preserve">- Review TI SW of Quynh
- Making Report </t>
  </si>
  <si>
    <t>Review Sys TI
Support Clear OPLs from Quynh &amp; Thong</t>
  </si>
  <si>
    <t>In training</t>
  </si>
  <si>
    <t>- Send to Deepa review.
- SupportThong's TI.</t>
  </si>
  <si>
    <t>Support Thong, Quynh</t>
  </si>
  <si>
    <t>Review Warmup, Quynh, THong 's TI.
Fix Deepa's comments.</t>
  </si>
  <si>
    <t>Sent TI to Deepa for re-review
Complete procedure of visa
Support TI (Quynh Thong)</t>
  </si>
  <si>
    <t>Implementing 28 FUSI testcase</t>
  </si>
  <si>
    <t>Implementing 28 FUSI testcase CO156941:
- Implemented: 12 TCs.</t>
  </si>
  <si>
    <t>Implementing 28 FUSI testcase CO156941:
- Implemented: 16 TCs.</t>
  </si>
  <si>
    <t>- Review Quynh's TI.
- Continue FUSI TI.</t>
  </si>
  <si>
    <t>Continue implement 13 FUSI TCs.</t>
  </si>
  <si>
    <t>Hand over task to Thejas.
Back to support Quynh &amp; Thong</t>
  </si>
  <si>
    <t>Continue FUSI task CO156941: 7 TCs.
Support Quynh &amp; Thong if any.</t>
  </si>
  <si>
    <t>Continue FUSI Task CO156941: 52 TCs:
- 33 TCs Scripted: 23 TCs related STG. 10 TCs dongle error.
- 2 TCs need new lib.
- 17 not yet been scripted.</t>
  </si>
  <si>
    <t>Same 17-Jul
issue: 
- Cannot write prameter.
- Dongle issue.</t>
  </si>
  <si>
    <t>Continue FUSI Task CO156941: 52 TCs:
- 40 TCs Scripted: 23 TCs related STG. 8 TCs dongle error. 5 TCs passed. 4 TCs need to discuss with Specifier.
- 2 TCs need new lib.
- 9 not yet been scripted.
- 1 MFG test case.
Issue: Same 19 Jul 2019.</t>
  </si>
  <si>
    <t>Continue FUSI Task: 52 TCs:
- 43 TCs Scripted: 
   + 23 TCs related STG.
   + 8 TCs dongle error.
   + 8 TCs passed. sent to review.
   + 4 TCs are debugging.
- 2 TCs need new lib.
- 1 MFG test case.
- 4 not yet been scripted.
- 2 TCs related BAP</t>
  </si>
  <si>
    <t xml:space="preserve">Continue FUSI Task CO156941: 52 TCs:
- 47 TCs Scripted: 
   + 23 TCs related STG.
   + 8 TCs dongle error.
   + 8 TCs passed. sent to review.
   + 8 TCs are debugging.
- 2 TCs need new lib.
- 1 MFG test case.
- 2 TCs related BAP
Issue: Same 19 Jul 2019.
Regarding dongle error, Dilip told:
"We believe this issue will be resolved after we migrating our project from 2017A from 2017B.
The migration will be done soon.(possibly by 1st week of Aug)"
</t>
  </si>
  <si>
    <t>- FUSI Task: 62 TCs (add 12 more TCs, removed 2 TCs from previous):
   + 2 TCs need new libs.
   + 29 TCs were sent to review.
   + 17 TCs were been executing to get proper report  to send to review.
   + 5 TCs were debuging.
   + 7 TCs: not yet scripted.
Issue: STG in my case was resolved.</t>
  </si>
  <si>
    <t xml:space="preserve">- FUSI Task CO156941: 60 TCs (add 12 more TCs, removed 2 TCs from previous):
   + 2 TCs need new libs.
   + 29 TCs were sent to review.
   + 17 TCs were been executing to get proper report  to send to review.
   + 7 TCs were debuging.
   + 5 TCs: not yet scripted.
</t>
  </si>
  <si>
    <t xml:space="preserve">- FUSI Task: 62 TCs (add 12 more TCs, removed 2 TCs from previous):
   + 2 TCs need new libs.
   + 29 TCs were sent to review.
   + 17 TCs were been executing to get proper report  to send to review.
   + 12 TCs were debuging.
</t>
  </si>
  <si>
    <t xml:space="preserve">- FUSI Task CO156941: 62 TCs (add 12 more TCs, removed 2 TCs from previous):
   + 8 TCs: Reviewed.
   + 25 TCs were sent to review.
   + 27 TCs were been executing to get proper report to send to review.
   + 2 TCs need new libs.
</t>
  </si>
  <si>
    <t xml:space="preserve">- FUSI Task CO156941: 62 TCs :
   + 8 TCs: Reviewed.
   + 48 TCs were sent to review.
   + 4 TCs were been executing to get proper report to send to review.
   + 2 TCs are implementing with new libs and Signal base.
</t>
  </si>
  <si>
    <t xml:space="preserve">- FUSI Task CO156941: 62 TCs :
   + 8 TCs: Reviewed.
   + 52 TCs were sent to review.
   + 2 TCs are implementing with new libs and Signal base.
</t>
  </si>
  <si>
    <t xml:space="preserve">- FUSI Task CO156941 62 TCs :
   + 8 TCs: Reviewed.
   + 52 TCs were sent to review.
   + 2 TCs are implementing with new libs. SBT cannot apply for this scanrio because there is FIU in this test case.
- Review 7 TCs (from Kathyaini) + 3 TCs (from Quynh)
</t>
  </si>
  <si>
    <t>- Support Quynh &amp; Thong.
- Review if any.</t>
  </si>
  <si>
    <t>- Update TI as review comments. --&gt; Execute to get proper report.
- Support Quynh &amp; Thong
- Review TIs of Kathyaini
---------------------------------------- Total Aug -----------------------------------
- Understand test spec: 8 hrs
- Scripting: 17 hrs.
- Debug to get proper report: 14 hrs (Failed result came due to timing)
- Review: 7.5 hr for 14 TCs from 5 zip files. (11 TCs changed to Reviewed, 3 TCs are pending)
Total issue faced:
- Dongle Error when executing full project FIU related. (16 hrs)
- HiL error: The maximum number of DAQ servers (64) is exceeded​. OPL: 3270269. --&gt; resolution: work around by closing AuD, Control Desk, undo RCM, re-extract zip, reload project. (24hrs)
- Test spec are not written and reviewed properly.
Suggestion: 
- Broastcast email when removing or connecting FFB key on HiLs.
- Broastcast issue and solution to full team. For example: I didn't know value of enviorment pin in Loadbox and HiL are diffent until I reviewed test cases Smart Light Sensor related.
- Reviewer should review test specs more careful (for example execute test case on loadbox when reviewing)</t>
  </si>
  <si>
    <t>- Support Thong &amp; Quynh: Debug + check test spec</t>
  </si>
  <si>
    <t>- Support Thong, Quynh.
- Review TC.
- Analyze 0144 TLIw</t>
  </si>
  <si>
    <t>- Analyze night run report CO156941.
- Analyze requirment of 0144 TLIw.
- Clarify Quynh's doubt if any.</t>
  </si>
  <si>
    <t>- Analyze requirment of 0144 TLIw.
- Fixing review comment.</t>
  </si>
  <si>
    <t>Fix review comment get proper report for TCs related FIU (31 TCs)</t>
  </si>
  <si>
    <t>- Update test spec of 0144 TLIw --&gt; update respective TI ---&gt; execute to get result ---&gt; Raise defect.
- Send mail to System Engineer regarding mismatch req between CRS and SysRS.
- Create Review in Collaborator system.
- Review Quynh's TI</t>
  </si>
  <si>
    <t>- Create test specs for uncovered requirments.
- Review if any.</t>
  </si>
  <si>
    <t>- Create test specs for uncovered requirments.
- Review if any.
---------------------------------------- Total Sep -----------------------------------
- 1hr         Understand test spec
- 4hrs       Scripting (Update TI as review comments).
- 2.5 hrs   Debug to get proper report (Failed result came due to timing)
- 8 hrs      Review
- 40 hrs    Analyze requirments of 0155 (TLIw - Technical Light Inspection)
- 70 hrs    Discussion with specifiers and FLs.
- 11 hrs    Write test spec for uncovered TCs.
** Total issue faced:
- Dongle Error when executing full project FIU related in scalexio HiL. (1 hr)
** Suggestion: No suggestion in this month.</t>
  </si>
  <si>
    <t>- Fix review comments. --&gt; Execute to get proper report.
- Create test case for uncovered requirments of TLIw.</t>
  </si>
  <si>
    <t>- Review if any.
- Create test case for uncovered requirements of TLIw.</t>
  </si>
  <si>
    <t>- Support THong 5TCs in CO 332106
 - Create test case for uncovered requirements.</t>
  </si>
  <si>
    <t>- Implement FUSI TCs: 4TCs.
- Review TCs.
- Check Light under 100% in voltage 14V ---&gt; fluctuation?</t>
  </si>
  <si>
    <t>- Debugging FUSI TCs: 4TCs.</t>
  </si>
  <si>
    <t>- 4 FUSI TCs:
   + Will send 3TIs to review today.
   + 1 Light Router TI, Deepa will check it.
- Review TIs from Quynh, Ramya
- Check internal ticket.
- Submit Claimform.</t>
  </si>
  <si>
    <t>- Review TI.
- Check CCRC</t>
  </si>
  <si>
    <t>- Support team.
- Prepare monthly report.</t>
  </si>
  <si>
    <t>- Review TIs from: Thong, Quynh
- Implement 1 TC of TLIw. CO206468
 - Document CCRC</t>
  </si>
  <si>
    <t>- Update 1 TI of TLIw as review comment.
- Update test spec of TLIw follow TSG rule.
- Review Thong, Quynh, Ramya's TI.</t>
  </si>
  <si>
    <t>Review TI
Review GPD</t>
  </si>
  <si>
    <t xml:space="preserve">Review TI
</t>
  </si>
  <si>
    <t xml:space="preserve">- Implement 18 TCs of 0106 Light Router
- Clarify test case of 0144 Technical Light </t>
  </si>
  <si>
    <t>- Debug 18 TCs of Light Router.
- TLIw: Change status of Test spec to To be Clarified and Disable respective TIs due to updated status of Requirement.
- Review if any.</t>
  </si>
  <si>
    <t>- Debug FUSI TCs: 2 TCs.
- Debug Non FUSI TCS: 13 TCs.
- Review TI.</t>
  </si>
  <si>
    <t>- Support Quynh &amp; Thong implement some LHO test cases.
- Generate TI from TS of 0144 Technical Light Inspection (TLIw).
- Write test spec for uncovered requirements of 0144 TLIw.
- Re-check all TIs of 0144.
- Review if any.</t>
  </si>
  <si>
    <t>- Generate TI from TS of 0144 Technical Light Inspection (TLIw) using TSG then double check.
- Review if any.</t>
  </si>
  <si>
    <t>- Sent 10 TCs to review.
- Done review 38 TCs from RBEI colleagues: 33 TCs moved to Reviewed status in DOORS.
* Plan to do: Verify 1 chapter of MFG test cases related CHO LHO.</t>
  </si>
  <si>
    <t>- Implement new CO from swapna
- Debug 2 failed TCs with Shilpa: DTC cannot deactivate.</t>
  </si>
  <si>
    <t>Rework.
Issue: 
   - No night run report.
   - Test spec was updated (10 TCs)</t>
  </si>
  <si>
    <t>Got new task (17 TCs) and debug old TIs.</t>
  </si>
  <si>
    <t>Implement 17 TCs.
Discuss with FL failed TCs.</t>
  </si>
  <si>
    <t>Implement done 17 TCs:
 + Passed: 6 TCs.
 + In-progress: 11 TCs  --&gt; need to debug with FL.
Raise DTC cannot deactivate (2 TCs).
issue: Control Desk wasn't working. Init error. Cannot reproduce.</t>
  </si>
  <si>
    <t>Debugging: 11 test cases.
issue: No one review.</t>
  </si>
  <si>
    <t>Verified 2 cases.
CO cannot sent for review, need to clarify with FL (15-May due to System Engineer off).
Debugging: 7 cases
Issue: the execution results are not consistent between HiL1 &amp; HiL 3</t>
  </si>
  <si>
    <t>- Debug 7 TCs cont.
- Check TC Specification Review can implement to Arun create new CO for Ngoc + Uyen.</t>
  </si>
  <si>
    <t>- Done 3 passed TCs
- Debug 4 Failed TCs.
- Update execution result to tool.</t>
  </si>
  <si>
    <t>- Change status of 5 TCs to implemented.
- Debug 4 Failed TCs cont. and failed test case of other zip files.
- Done upload result of passed test case.
issue: night run error --&gt; Send mail to tool team.</t>
  </si>
  <si>
    <t>Implement new TCs (9 TCs)
- 3 TCs Passed
- 6 TCs failed : will check TS with FL
- Check with reviewer to change status on DOORs (6TCs- old project)</t>
  </si>
  <si>
    <t>- Will analyze 6 failed tcs today.
- Implemented TCs were changed to Reviewed status.
- Fixed Signal base test cases. 3 passed TCs. 1 failed case due to spec issue.</t>
  </si>
  <si>
    <t>Debug with Nithin
issue: lib count 2 edges but actual 1 edge.</t>
  </si>
  <si>
    <t>- Debug with Nithin done (having resolution)
- Done 1 CO (the status has been updated)
- Issue: Chaitrali will recheck the library and inform later
- Will debug test cases for today (number of test cases will be updated later)</t>
  </si>
  <si>
    <t>- 1 reviewed CO got pending 5 TCs due to OPL 2935482</t>
  </si>
  <si>
    <t>- Will send 1 CO to review chapter 2.7.1 (21 TCs)
Issue: issue 22-May created OPL 3096651.</t>
  </si>
  <si>
    <t>- Implement 3 TCs (new CO)
- Done Review Ngoc's TI (2 TCs)
- Push tool team to resolve OPL.</t>
  </si>
  <si>
    <t>- Will debug with Reviewer 67 TCs (implemented + Inprogress)
- Fixing review comments.
issue: some outputs pins of CDL cannot work in Classic HiL --&gt; Need SCALEXIO HIL.
OPL:
LED pin need to check with Dilip to change resistor to 180 ohm.</t>
  </si>
  <si>
    <t> - OPL: Dilip already changed resistor to 180 ohm=&gt; Uyen will check again with Hil 3
- OPL(3096651) to fix output pin on Hil =&gt; PENDING
-  OPL(3121710) to check feedback signal (not update correct value now) =&gt; Raghu will take care
- Issue: DWA signal doesn't update value correctly on Hil(working fine on Loadbox) =&gt; will debug with Chaitrali and open OPL if need.</t>
  </si>
  <si>
    <t xml:space="preserve">- Continue with implementation task (around 13 cases). Still cannot do execution or debugging due to the FFB key is not connected to the S-HiL 3. 
- Issue: 
 + OPL 1: now the LED is always OFF (will contact Dilip again to resolve)
 + OPL 2: change to another person, will contact with Suhas today
 + OPL 3: recheck timing parameter &amp; feedback signal as Raghu said, the result will be updated later
 + There's no solution till now, only happens on HiL
 </t>
  </si>
  <si>
    <t>- issue: no night run.
- Implement new task: 13TCs (FFB key)
- Execute in Classic HiL3: 7TCs.</t>
  </si>
  <si>
    <t>- Checking report &amp; fixing errors, re-excute on HiL for new report today
- Implement 13TCs FFB
- Issue (12th June):
 + Try to resolve the OPL1 today
 + Will get confirmation &amp; raise defect if needed (OPL2)
 + OPL3: still in debugging</t>
  </si>
  <si>
    <t>- Done task from Komfort module(6 TCs)
- Done task analysis From CDL team
- Implementing 13TCs FFB
- Issue:
+ OPL 1: LED - No slot in S-Hil 3 to check
+ OPL 2: Library Frequency_Measurement_and_Max_Min_Values --&gt; taken care by Chaitrali and waiting for her action
+ OPL 3: issue from Feedback signal in FFB block. --&gt; Should be checked by Suhas, tool team and FLs</t>
  </si>
  <si>
    <t xml:space="preserve">- Done Scripted: 13 TCs FFB
- Will execute to get report of 13 TCs above.
- Debugging OPL3 with Shuhas.
- Issue: None of issue was fixed.
</t>
  </si>
  <si>
    <t>- Execute 13 TCs FFB
- Done OPL 3: TS will be updated
- pending 2 issues</t>
  </si>
  <si>
    <t>- New task from FFB: 14 TCs in section 2.13.1
- pending 2 issues</t>
  </si>
  <si>
    <t>- pending 2 issues
- Execute Regression Test: due date 01-Jul
- Analyze result òf regression.
- Support Huong implement.</t>
  </si>
  <si>
    <t>- pending 2 issues
- Analyze result of regression.</t>
  </si>
  <si>
    <t>- pending 2 issues
- Analyze result of regression: 80 passed TCs.
   + Will analyze 15 failed TCs.
- New Task for implementation: 24TCs from Regression
- Debug FFB test cases, FFB lib</t>
  </si>
  <si>
    <t>- pending 2 issues
- Analyze result of regression: 91 passed TCs.
   + Will analyze 15 failed TCs.
- New Task for implementation: 24TCs from Regression
- The automation report tool is not working properly (Uyen will inform the owner for fixing the issue)</t>
  </si>
  <si>
    <t>- pending 2 issues
- 15 failed TCs --&gt; assign to Satish and Shilpa to perform manually
- Continue to implement 24 TCs (Regression with FFB key)
- Night run Issue: can not excute night run when using new tool
- FFB lib issue: already report to Raghu to fix it</t>
  </si>
  <si>
    <t>- Implementation task: Done 16 TCs, remaining 8TCs --&gt; need to be done scripting by today
- Night run tool and FFB lib: have not been fixed yet.</t>
  </si>
  <si>
    <t>- Implementation task: 
     + Done script for 24TCs(Regression FFB_key)
     + New CO (16 TCs): implementing
- Night run tool and FFB lib: New issue (will send an official email to Protiti)</t>
  </si>
  <si>
    <t>Implementation task: 
     + Debug failed TCs
              - FFB: 27 TCs
              - BAP function: 4 TCs
              - Lock LED: 3 TCs failed(check functionality with Priyanka)
              - Motor rotation: 7 TCs
     + New CO (16 TCs): implementing
Tool and lib issue:
      + FFB lib: working fine for Unlock, Lock and Safe state. Need to check Heck, Softouch and Panic later by FLs. 
       + Night run tool: be updated ver 4.0 by Protiti --&gt; need to check in today night run</t>
  </si>
  <si>
    <t xml:space="preserve">- Implementation task: 
     + Debug failed TCs
         - FFB: 27 TCs
         - BAP function: 4 TCs 
         - Lock LED: 3 TCs failed(check functionality with Priyanka)
         - Motor rotation: 7 TCs
     + New CO (16 TCs): implementing
- TS, Tool and lib issue:
      + FFB is not working in HIL 1 Scalexio
      + Functionality of doors unlocking: have to use BAP function instead of using parameter adp_entriesmodus --&gt; the person who are implementing TI have to update TS during execution or implementation. </t>
  </si>
  <si>
    <t>- Implementation task: 
     + CO 317203: FFB related 27 TCs --&gt; need to debug failed TCs
     + CO 154643: Lock LED issue 3 TCs failed(check functionality with Priyanka)
     + CO 281735: Motor rotation need to debug 7 TCs
     + CO 320931 (16 TCs): Done 2 TCs, remaining are pending
- TS, Tool and lib issue:
      + FFB is not working in HIL 1 Scalexio
      + Functionality of doors unlocking: have to use BAP function instead of using parameter adp_entriesmodus --&gt; the person who are implementing TI have to update TS during execution or implementation. 
     + BAP function CDL: need to discuss with system engineer(issue ticket: 330531)</t>
  </si>
  <si>
    <t>- Implementation task: 
     + CO 317203: Regression FFB related (24 TCs) --&gt; need to debug failed 15 TCs
     + CO 154643: Lock LED issue 3 TCs failed(check functionality with Priyanka)
     + CO 281735: Motor rotation need to debug 7 TCs
     + CO 320931 FFB TCs (16 TCs): Done 2 TCs, remaining are pending
     + CO 312899  FFB_HD_Gruppe_01 (14 TCs): Need to debug 6 TCs
     + CO 311945  ZV_ZUSTAENDE_AM_CAN_ANZEIGEN_FFB (13 TCs): debug 12 TCs
- TS, Tool and lib issue:
      + Functionality of doors unlocking: have to use BAP function instead of using parameter adp_entriesmodus --&gt; the person who are implementing TI have to update TS during execution or implementation. 
     + BAP function CDL: need to discuss with system engineer(issue ticket: 330531)
     + Lock and Safe lock is not happening after using Init block(Sandesh and Dillip will check)</t>
  </si>
  <si>
    <t>- Implementation task ( 24 + ? + ? + 16 + 14 + 13 =?): 
     + CO 317203: Regression FFB related (24 TCs) --&gt; need to debug failed 14 TCs
     + CO 154643: Lock LED issue 3 TCs failed(check functionality with Priyanka)
     + CO 281735: Motor rotation need to debug 7 TCs
     + CO 320931 FFB TCs (16 TCs): Done test script 11 TCs
     + CO 312899  FFB_HD_Gruppe_01 (14 TCs): Need to debug 7 TCs
     + CO 311945  ZV_ZUSTAENDE_AM_CAN_ANZEIGEN_FFB (13 TCs): debug 12 TCs
- TS, Tool and lib issue:. 
     + BAP function CDL: need to discuss with system engineer(issue ticket: 330531)
     + Lock and Safe lock is not happening after using Init block(Sandesh and Dillip will check)</t>
  </si>
  <si>
    <t>- Implementation task ( 24 + 3 + 14 + 16 + 14 + 13 =?): 
     + CO 317203: (24 TCs) Regression FFB related --&gt; need to debug failed 14 TCs
     + CO 154643: (3 TCs): Lock LED issue 3 TCs failed(check functionality with Priyanka)
     + CO 281735: (14 TCs) Motor rotation need to debug 7 TCs
     + CO 320931 FFB TCs (16 TCs): Done test script 11 TCs
     + CO 312899  FFB_HD_Gruppe_01 (14 TCs): Need to debug 6 TCs
     + CO 311945  ZV_ZUSTAENDE_AM_CAN_ANZEIGEN_FFB (13 TCs): debug 12 TCs
- TS, Tool and lib issue:. 
     + BAP function CDL: need to discuss with system engineer(issue ticket: 330531)
     + Lock and Safe lock is not happening after using Init block(Sandesh and Dillip will check)</t>
  </si>
  <si>
    <t>- Implementation task ( 24 + 3 + 14 + 16 + 14 + 13 =84): 
     + CO 317203: (24 TCs) Regression FFB related --&gt; need to debug failed 14 TCs
     + CO 154643: (3 TCs): Lock LED issue 3 TCs failed(check functionality with Priyanka)
     + CO 281735: (14 TCs) Motor rotation need to debug 7 TCs
     + CO 320931 FFB TCs (16 TCs): Done test script 11 TCs
     + CO 312899  FFB_HD_Gruppe_01 (14 TCs): Need to debug 4 TCs
     + CO 311945  ZV_ZUSTAENDE_AM_CAN_ANZEIGEN_FFB (13 TCs): debug 12 TCs
- TS, Tool and lib issue:. 
     + BAP function CDL: need to discuss with system engineer(issue ticket: 330531)
     + Lock and Safe lock is not happening after using Init block(Sandesh and Dillip will check)</t>
  </si>
  <si>
    <t>- Implementation task ( 24 + 3 + 14 + 16 + 14 + 13 =84)
- Issue: Lock and Safe lock is not happening after using Init block(Sandesh and Dillip will check)</t>
  </si>
  <si>
    <t>- Implementation task ( 24 + 3 + 14 + 16 + 14 + 13 =84)
    + CO 320931 FFB TCs (16 TCs): 16 Done test script. 5 Test cases passed
- Issue: 
    + Lock and Safe lock is not happening after using Init block(Sandesh and Dillip, Chaitrali will check)
    + FFB key has already been connected Classic HIL 5</t>
  </si>
  <si>
    <t>- Implementation task ( 24 + 3 + 14 + 16 + 14 + 13 =84)
    + CO 320931 FFB_key TCs (16 TCs): 9 Test cases passed
    + CO 312899 FFB_HD_Gruppe_01 (14 TCs): Need to debug 4 TCs
- Issue: 
    + Lock / Safe lock and Heck don't happen in sometimes(Sandesh and Dillip, Chaitrali will check)
    + FFB key has already been connected Classic HIL 5. --&gt; sti_FFB updated for HIL 5 Classic PC name</t>
  </si>
  <si>
    <t>- Implementation task ( 24 + 3 + 14 + 16 + 14 + 13 =84)
    + CO 320931 FFB_key TCs (16 TCs): 9 Test cases passed
    + CO 312899 FFB_HD_Gruppe_01 (14 TCs): Need to debug 2 TCs --&gt; gave 12 TC to reviewer
Issue Facing : (7+6+3+7+8+6+8 = 46h)
    + Lock / Safe lock and Heck don't happen in sometimes(Sandesh and Dillip, Chaitrali will check). I found an issue inside FFB lib --&gt; inform Chaitrali (7h)
    + FFB key somtime doesn't be connected to HIL 5 classic and HIL 1 Scalexio. Wasted HIL slot in long time (6h)
    + Default Language in Classic HIL 1, 5, 3 is German and host key is not "Shift" button. That is one of the reason make BAP_Raw_Request_Response_Check library is not working. All special characters could not be read. (3h)
    + BAP function CDL: need to discuss with system engineer(issue ticket: 330531). Functionality of doors unlocking: have to use BAP function instead of using parameter adp_entriesmodus --&gt; the person who are implementing TI have to update TS during execution or implementation. (7h)
    + To avoid spending time for finding Issue in HIL, we should check: current T drive, current SCM reponsitory, FFB key have been connected or not, Any issue in control Desk (Battery, platform, Crash, lights, all doors, Lock, safe lock...). Recently, I'm facing issue If 2 zip files are opening and running at the same time, Test builder error will be presented - OPL 3270269  (8h)
   + HIL slot limit during execution phase. (6h)
   + SCM issue: T: drive which someone tried to load a wrong location. The new changes from SCM could not be accepted in wrong location. Night run report was wrong version(8h)
- Understanding TS: 30h
- Implement TC: 35h
- Debugging TC: 50h</t>
  </si>
  <si>
    <t>- Implementation task ( 7 +2 + 10 + 3 + 7 + 12 =  41)
+ CO 320931 FFB_key TCs (16 TCs): 9 Test cases passed    
+ CO 312899 FFB_HD_Gruppe_01 (2 TCs): Need to debug 2 TCs --&gt; gave 12 TC to reviewer - Arun
+ CO 317203: (24 TCs) Regression FFB related --&gt; need to debug failed 14 TCs
+ CO 154643: (3 TCs): Lock LED issue 3 TCs failed(check functionality with Priyanka)
+ CO 281735: (14 TCs) Motor rotation need to debug 7 TCs
+ CO 311945: ZV_ZUSTAENDE_AM_CAN_ANZEIGEN_FFB (13 TCs): debug 12 TCs</t>
  </si>
  <si>
    <t xml:space="preserve">- Execution Task: do with Aarti
- Update zip file in Delivered folder.
</t>
  </si>
  <si>
    <t>- Execution Task: support Aarti manual testing SW Y119 (25 TCs)
- Update 33 zip files in Delivered folder (3h) --&gt; Done
- Implementation task: ( 7 + 2 + 14 + 3 + 7 + 12 = 45)
   + CO 320931 FFB_key TCs (16 TCs): Nedd to debug 7 TCs
   + CO 312899 FFB_HD_Gruppe_01 (2 TCs): Need to debug 2 TCs --&gt; gave 12 TC to reviewer - Arun 
   + CO 317203: (24 TCs) Regression FFB related --&gt; need to debug failed 14 TCs 
   + CO 154643: (3 TCs): Lock LED issue 3 TCs got failure (check functionality with Priyanka) 
   + CO 281735: (14 TCs) Motor rotation need to debug 7 TCs --&gt; pending with Double pulses issue
   + CO 311945: ZV_ZUSTAENDE_AM_CAN_ANZEIGEN_FFB (13 TCs): debug 12 TCs
- Issue facing:
1) Motor rotation in HIL 5 classic is not working (2h)
2) Double pulse issue (RCM is 340230) when adp_Schloesser_direkt_gesteuert = 2 (5h)
3) Clear case issue: I don't have permission. And Somebody checked out whole folder, Nobody can add new files to Src Control or check in anything (2h)</t>
  </si>
  <si>
    <t>- Execution Task: take from Shilpa's TCs today
- Implementation: hold during execution phase
- Issue facing: 
1) Motor rotation in HIL 5 classic is not working
2) Double pulse issue (RCM is 340230) when adp_Schloesser_direkt_gesteuert = 2 (5h) 
3) Clear case issue: I don't have permission. And Somebody checked out whole folder, Nobody can add new files to Src Control or check in anything</t>
  </si>
  <si>
    <t>- Execution Task: Done 23 TCs
- Implementation: hold during execution phase. Will continues from 18-Sep
 + CO 320931 FFB_key TCs (16 TCs): Nedd to debug 7 TCs 
 + CO 312899 FFB_HD_Gruppe_01 (2 TCs): Need to debug 2 TCs --&gt; gave 12 TC to reviewer - Arun 
 + CO 317203: (24 TCs) Regression FFB related --&gt; need to debug failed 14 TCs 
 + CO 154643: (3 TCs): Lock LED issue 3 TCs got failure (check functionality with Priyanka) 
 + CO 281735: (14 TCs) Motor rotation need to debug 7 TCs --&gt; pending with Double pulses issue 
 + CO 311945: ZV_ZUSTAENDE_AM_CAN_ANZEIGEN_FFB (13 TCs): debug 12 TCs
- Issue facing: 
1) Motor rotation in HIL 5 classic is not working --&gt; Ngoc will check
2) Double pulse issue (RCM is 340230) when adp_Schloesser_direkt_gesteuert = 2 (5h) 
3) Clear case issue: I don't have permission. --&gt; Done</t>
  </si>
  <si>
    <t xml:space="preserve">- Implementation: (16+2+24+3+9+13+16 = 83)
 + CO 320931 FFB_key TCs (16 TCs): Nedd to debug 7 TCs 
 + CO 312899 FFB_HD_Gruppe_01 (2 TCs): Need to debug 2 TCs --&gt; gave 12 TC to reviewer - Arun 
 + CO 317203: (24 TCs) Regression FFB related --&gt; need to debug failed 14 TCs 
 + CO 154643: (3 TCs): Lock LED issue 3 TCs got failure (check functionality with Priyanka) 
 + CO 281735: (9 TCs) Motor rotation need to debug 8 TCs --&gt; pending with Double pulses issue.
                          1.1.8 SCHLOESSER_VIA_CAN_ANSTEUERN_Gruppe (4TCs) --&gt; Done review  
 + CO 311945: (13 TCs) ZV_ZUSTAENDE_AM_CAN_ANZEIGEN_FFB: debug 12 TCs
 + CO 272932: (16TCs) 2.7.1 ZV Bedienstellen --&gt; Give for Shilpa to review 12TCs.  2TCs 
- Issue facing: 
1) Motor rotation in HIL 5 classic is not working --&gt; Ngoc will check
2) Double pulse issue (RCM is 340230) when adp_Schloesser_direkt_gesteuert = 2
3) Clear case issue: I don't have permission. --&gt; Done
4) TSG tool: Some libraries in CDL can’t be generated by using TSG. Additionally, All links of the libraries were broken. When I imported AuD project as below pics </t>
  </si>
  <si>
    <t xml:space="preserve">- Implementation: (16+2+24+3+9+13+2+9 = 78)
 + CO 320931 FFB_key TCs (16 TCs): Nedd to debug 7 TCs 
 + CO 312899 FFB_HD_Gruppe_01 (2 TCs): Need to debug 2 TCs --&gt; gave 12 TC to reviewer - Arun 
 + CO 317203: (24 TCs) Regression FFB related --&gt; need to debug failed 14 TCs 
 + CO 154643: (3 TCs): Lock LED issue 3 TCs got failure (check functionality with Priyanka) 
 + CO 281735: (9 TCs) Motor rotation need to debug 8 TCs --&gt; pending with Double pulses issue. 
 + CO 311945: (13 TCs) ZV_ZUSTAENDE_AM_CAN_ANZEIGEN_FFB: debug 12 TCs
 + CO 272932: (2TCs) 2.7.1 ZV Bedienstellen --&gt; Give for Shilpa to review 12TCs.  2TCs 
 + CO 300261: (9TCs) 2.7.3 --&gt; Test spec are not correct. 3 TCs should be verified today
- Clean up task: Apply new structure folder in Deliveried folder (8h) --&gt; Done
- Issue facing: 
1) Motor rotation in HIL 5 classic is not working
2) Double pulse issue (RCM is 340230) when adp_Schloesser_direkt_gesteuert = 2
3) TSG tool: Some libraries in CDL can’t be generated by using TSG. Additionally, All links of the libraries were broken. When I imported AuD project as below pics 
4)  Scalexio HIL: Free Raw Message is not working --&gt; Check with Chaitrali
</t>
  </si>
  <si>
    <t xml:space="preserve">- Implementation: (16+2+24+3+3+13+2+9 = 68)
 + CO 320931 FFB_key TCs (16 TCs): Need to debug 7 TCs 
 + CO 312899 FFB_HD_Gruppe_01 (2 TCs): Need to debug 2 TCs --&gt; gave 12 TC to reviewer - Arun 
 + CO 317203: (24 TCs) Regression FFB related --&gt; need to debug failed 14 TCs 
 + CO 154643: (3 TCs): Lock LED issue 3 TCs got failure (check functionality with Priyanka) 
 + CO 281735: (3 TCs) 3 TCs pending with Double pulses issue. --&gt; gave 4 TCs to Shilpa review
 + CO 311945: (13 TCs) ZV_ZUSTAENDE_AM_CAN_ANZEIGEN_FFB: debug 12 TCs
 + CO 272932: (2TCs) 2.7.1 ZV Bedienstellen --&gt; Give for Shilpa to review 12TCs.
 + CO 300261: (9TCs) 2.7.3 --&gt; Test spec are out of update with New requirement
 ------------------------------------------Issue Facing in Sep (57h) ----------------------------------------
1) Motor rotation in HIL 5 classic is not working (4h)
2) Double pulse issue (RCM is 340230) when adp_Schloesser_direkt_gesteuert = 2 (4h)
3) TSG tool: Some libraries in CDL can’t be generated by using TSG. Additionally, All links of the libraries were broken. When I imported AuD project (4.5h)
4)  Scalexio HIL: Free Raw Message is not working --&gt; Check with Chaitrali (3h)
5) Tesr spec issues(Chapter 2.7.1 and 2.7.3) --&gt; have to verify with FLs on HIl and Loadbox (36h)
6) Test builder exception error when running Init in Classic HILs(5.5h)
7) Library issue: sti_Heckdeckelkontakt is wrong logic (OPL: 3374706) (8h)
------------------------------------------------------------- Sep - Sumamry----------------------------------------------------------
- Understanding TS: 9
- Implement TC: 11
- Debugging TC: 20
- Execution Y119: 44.5
- Clean up task: Apply new structure folder in Deliveried folder (8) --&gt; Done
- Department outing: 8
</t>
  </si>
  <si>
    <t xml:space="preserve">- Implementation: (16+2+24+3+3+13 = 57)
 + CO 320931 FFB_key TCs (16 TCs): Need to debug 7 TCs 
 + CO 312899 FFB_HD_Gruppe_01 (2 TCs): Need to debug 2 TCs --&gt; gave 12 TC to reviewer - Arun 
 + CO 317203: (24 TCs) Regression FFB related --&gt; need to debug failed 14 TCs --&gt; debugging
 + CO 154643: (3 TCs): Lock LED issue 3 TCs got failure (check functionality with Priyanka) 
 + CO 281735: (3 TCs) 3 TCs pending with Double pulses issue. --&gt; gave 4 TCs to Shilpa review
 + CO 311945: (13 TCs) ZV_ZUSTAENDE_AM_CAN_ANZEIGEN_FFB: debug 12 TCs
 + CO 272932: (0TCs) 2.7.1 ZV Bedienstellen --&gt; Give for Shilpa to review 14TCs.
 + CO 300261: (0TCs) 2.7.3 --&gt; Test spec are out of update with New requirement --. give it for review by Arun
 ------------------------------------------Issue Facing ----------------------------------------
1) Motor rotation in HIL 5 classic is not working--&gt; Because of FFB ECU --&gt; it should be eraser and reflashed the SW(Sagar's solution)
2) Double pulse issue (RCM is 340230) when adp_Schloesser_direkt_gesteuert = 2
3) TSG tool: Some libraries in CDL can’t be generated by using TSG. Additionally, All links of the libraries were broken. When I imported AuD project
4)  Scalexio HIL: Free Raw Message is not working --&gt; Check with Chaitrali
5) Test spec issues(Chapter 2.7.1 and 2.7.3) --&gt; have to verify with FLs on HIl and Loadbox --&gt; Done TS changed
6) Library issue: sti_Heckdeckelkontakt is wrong logic (OPL: 3374706) --&gt; Done
</t>
  </si>
  <si>
    <t xml:space="preserve">- Implementation: (16+2+24+3+3+13 = 57)
 + CO 320931 FFB_key TCs (16 TCs): Need to debug 7 TCs 
 + CO 312899 FFB_HD_Gruppe_01 (2 TCs): Need to debug 2 TCs --&gt; gave 12 TC to reviewer - Arun 
 + CO 317203: (24 TCs) Regression FFB related --&gt; need to debug failed 14 TCs --&gt; TS changed --&gt; TI also updated --&gt;debugging
 + CO 154643: (3 TCs): Lock LED issue 3 TCs got failure (check functionality with Priyanka) 
 + CO 281735: (3 TCs) 3 TCs pending with Double pulses issue. --&gt; gave 4 TCs to Shilpa review
 + CO 311945: (13 TCs) ZV_ZUSTAENDE_AM_CAN_ANZEIGEN_FFB: debug 12 TCs
 + CO 272932: (0TCs) 2.7.1 ZV Bedienstellen --&gt; Give for Shilpa to review 14TCs.
 + CO 300261: (0TCs) 2.7.3 --&gt; Test spec are out of update with New requirement --. give it for review by Arun
- Link requirement for Crash function
 ------------------------------------------Issue Facing ----------------------------------------
1) Motor rotation in HIL 5 classic is not working--&gt; Because of FFB ECU --&gt; it should be eraser and reflashed the SW(Sagar's solution)
2) Double pulse issue (RCM is 340230) when adp_Schloesser_direkt_gesteuert = 2
3) TSG tool: Some libraries in CDL can’t be generated by using TSG. Additionally, All links of the libraries were broken. When I imported AuD project
4)  Scalexio HIL: Free Raw Message is not working --&gt; Check with Chaitrali
</t>
  </si>
  <si>
    <t xml:space="preserve">- Implementation: (16+2+24+3+3+13 = 57)
 + CO 320931 FFB_key TCs (16 TCs): Need to debug 7 TCs 
 + CO 312899 FFB_HD_Gruppe_01 (2 TCs): Need to debug 2 TCs --&gt; gave 12 TC to reviewer - Arun 
 + CO 317203: (24 TCs) Regression FFB related --&gt; need to debug failed 14 TCs --&gt; TS changed --&gt; TI also updated --&gt;debugging
 + CO 154643: (3 TCs): Lock LED issue 3 TCs got failure (check functionality with Priyanka) 
 + CO 281735: (3 TCs) 3 TCs pending with Double pulses issue. --&gt; gave 4 TCs to Shilpa review--&gt; fixing review conmments
 + CO 311945: (13 TCs) ZV_ZUSTAENDE_AM_CAN_ANZEIGEN_FFB: debug 12 TCs
 + CO 272932: (0TCs) 2.7.1 ZV Bedienstellen --&gt; Give for Shilpa to review 14TCs--&gt; fixing review conmments
 + CO 300261: (0TCs) 2.7.3 --&gt; Test spec are out of update with New requirement --. give it for review by Arun
- Link requirement for Crash function -- Done. 2 Req --&gt; ask Priyanka
- Internal ticket (4 tickets) Y119: have to recheck on Loadbox -- Due date 10th Oct
 ------------------------------------------Issue Facing ----------------------------------------
1) Motor rotation in HIL 5 classic is not working--&gt; Because of FFB ECU --&gt; it should be eraser and reflashed the SW(Sagar's solution)
2) Double pulse issue (RCM is 340230) when adp_Schloesser_direkt_gesteuert = 2
3) TSG tool: Some libraries in CDL can’t be generated by using TSG. Additionally, All links of the libraries were broken. When I imported AuD project
4)  Scalexio HIL: Free Raw Message is not working --&gt; Check with Chaitrali
</t>
  </si>
  <si>
    <t xml:space="preserve">- Implementation: (16+2+24+3+3+13 = 57)
 + CO 320931 FFB_key TCs (16 TCs): Need to debug 7 TCs 
 + CO 312899 FFB_HD_Gruppe_01 (2 TCs): Need to debug 2 TCs --&gt; gave 12 TC to reviewer - Arun 
 + CO 317203: (24 TCs) Regression FFB related --&gt; need to debug failed 14 TCs --&gt; TS changed --&gt; TI also updated --&gt;debugging
 + CO 154643: (3 TCs): Lock LED issue 3 TCs got failure (check functionality with Priyanka) 
 + CO 281735: (3 TCs) 3 TCs pending with Double pulses issue. --&gt; gave 4 TCs to Shilpa review--&gt; fixing review conmments
 + CO 311945: (13 TCs) ZV_ZUSTAENDE_AM_CAN_ANZEIGEN_FFB: debug 12 TCs
 + CO 272932: (0TCs) 2.7.1 ZV Bedienstellen --&gt; Give for Shilpa to review 14TCs--&gt; fixing review conmments
 + CO 300261: (0TCs) 2.7.3 --&gt; Test spec are out of update with New requirement --. give it for review by Arun
- Link requirement for Crash function -- Done. 2 Req --&gt; ask Priyanka
- Internal ticket (4 tickets) Y119: have to recheck on Loadbox -- Due date 10th Oct
- Review CO for Ngoc. 
 ------------------------------------------Issue Facing ----------------------------------------
1) Motor rotation in HIL 5 classic is not working--&gt; Because of FFB ECU --&gt; it should be eraser and reflashed the SW(Sagar's solution)
2) Double pulse issue (RCM is 340230) when adp_Schloesser_direkt_gesteuert = 2
3) TSG tool: Some libraries in CDL can’t be generated by using TSG. Additionally, All links of the libraries were broken. When I imported AuD project --&gt; Done
4)  Scalexio HIL: Free Raw Message is not working --&gt; Check with Chaitrali
</t>
  </si>
  <si>
    <t xml:space="preserve">- Implementation: (16+2+24+3+3+13 = 57)
 + CO 320931 FFB_key TCs (16 TCs): Need to debug 7 TCs 
 + CO 312899 FFB_HD_Gruppe_01 (2 TCs): Need to debug 2 TCs --&gt; gave 12 TC to reviewer - Arun 
 + CO 317203: (24 TCs) Regression FFB related --&gt; need to debug failed 14 TCs --&gt; TS changed --&gt; TI also updated --&gt;debugging (spending because of issue in classic HIL 5)
 + CO 154643: (3 TCs): Lock LED issue 3 TCs got failure (check functionality with Priyanka) 
 + CO 281735: (3 TCs) 3 TCs pending with Double pulses issue. --&gt; gave 4 TCs to Shilpa review--&gt; fixing review conmments--&gt; waiting Shilpa for closing
 + CO 311945: (13 TCs) ZV_ZUSTAENDE_AM_CAN_ANZEIGEN_FFB: debug 12 TCs
 + CO 272932: (0TCs) 2.7.1 ZV Bedienstellen --&gt; Give for Shilpa to review 14TCs--&gt; waiting Shilpa for closing
 + CO 300261: (0TCs) 2.7.3 --&gt; Test spec are out of update with New requirement --. review is spending by Arun
- Internal ticket (4 tickets) Y119: have to recheck on Loadbox -- Due date 10th Oct --&gt; done by Sagar and Satish
- Review CO for Ngoc. --&gt; Done
- Document for Door motor
 ------------------------------------------Issue Facing ----------------------------------------
1) Motor rotation in HIL 5 classic is not working--&gt; Because of FFB ECU --&gt; it should be eraser and reflashed the SW(Sagar's solution)
2) Double pulse issue (RCM is 340230) when adp_Schloesser_direkt_gesteuert = 2
4)  Scalexio HIL: Free Raw Message is not working --&gt; Check with Chaitrali
</t>
  </si>
  <si>
    <t>- Implementation: (16+2+24+3+3+13 = 57) Pending because of FFB and motorotation issue.
- Review for Ngoc:  CO332397 MQB_PQ37W_03_00_TUERENTRIEGELUNG_AUSGEBEN_FFB
- Document for Door motor
- Kathik transfer some TI task using TSG
 ------------------------------------------Issue Facing ---------------------------------------- 
1) Motor rotation in HIL 5 classic is not working--&gt; Because of FFB ECU --&gt; it should be eraser and reflashed the SW(Sagar's solution) 
2) Double pulse issue (RCM is 340230) when adp_Schloesser_direkt_gesteuert = 2 
3) Scalexio HIL: Free Raw Message is not working --&gt; Check with Chaitrali</t>
  </si>
  <si>
    <t>- Execution: Give night run list in SW AB20 and upload all of automation reports to the DB
- Internal ticket: retest in new SW
- Inplementation: new CO using TSG tool
  ------------------------------------------Issue Facing ----------------------------------------   
1) Motor rotation in HIL 5 classic is not working--&gt; Because of FFB ECU --&gt; it should be eraser and reflashed the SW(Sagar's solution) 
2) Double pulse issue (RCM is 340230) when adp_Schloesser_direkt_gesteuert = 2 
3) Scalexio HIL: Free Raw Message is not working --&gt; Check with Chaitrali
4) New sti_FFB lib got error because of missing signals name in Mapping pool</t>
  </si>
  <si>
    <t>- Execution: 
    + Uploadb C151 automation report
    + Upload YA30 automation report
- Internal ticket: retest in new SW --&gt; done
- Inplementation: new CO using TSG tool
  ------------------------------------------Issue Facing ----------------------------------------   
1) Motor rotation in HIL 5 classic is not working--&gt; Because of FFB ECU --&gt; it should be eraser and reflashed the SW(Sagar's solution) --&gt; New FFB ECU connected to Classic HIL 5. --&gt; Done
2) The gitch is existed in Heck Motor in classic HIL 5
2) Double pulse issue (RCM is 340230) when adp_Schloesser_direkt_gesteuert = 2 
3) Scalexio HIL: Free Raw Message is not working --&gt; Check with Chaitrali
4) New sti_FFB lib got error because of missing signals name in Mapping pool --&gt; reuse the old one</t>
  </si>
  <si>
    <t xml:space="preserve">- Implementation: (16+2+24+3+3+13 = 61)
 + CO 320931 FFB_key TCs (16 TCs): Need to debug 6 TCs 
 + CO 312899 FFB_HD_Gruppe_01 (2 TCs): Need to debug 2 TCs --&gt; gave 12 TC to reviewer - Arun 
 + CO 317203: (24 TCs) Regression FFB related --&gt; need to debug failed 13 TCs --&gt; TS changed --&gt; TI also updated --&gt;debugging (spending because of issue in classic HIL 5)
 + CO 154643: (3 TCs): Lock LED issue 3 TCs got failure (check functionality with Priyanka) 
 + CO 281735: (3 TCs) 3 TCs pending with Double pulses issue. --&gt; gave 4 TCs to Shilpa review--&gt; fixing review conmments--&gt; waiting Shilpa for closing
 + CO 311945: (13 TCs) ZV_ZUSTAENDE_AM_CAN_ANZEIGEN_FFB: debug 12 TCs
 + CO 272932: (0TCs) 2.7.1 ZV Bedienstellen --&gt; Give for Shilpa to review 14TCs--&gt; waiting Shilpa for closing
 + CO 300261: (0TCs) 2.7.3 --&gt; Test spec are out of update with New requirement --&gt; review is spending by Arun
- Review CO332397 for Ngoc: Done 6TCs, Remaining 7TCs
- Execution:    
    + Upload C151 automation report    
    + Upload Z130 automation report, Manual Testing
</t>
  </si>
  <si>
    <t xml:space="preserve"> ------------------------------------------Issue Facing ---------------------------------------- 
1) Motor rotation in HIL 5 classic is not working : 8
2) The gitch is existed in Heck Motor in classic HIL 5 () : 3
3) Double pulse issue (RCM is 340230) when adp_Schloesser_direkt_gesteuert = 2 : 1
4) Scalexio HIL 1: Free Raw Message is not working --&gt; Check with Chaitrali : 2
5) New sti_FFB lib got error because of missing signals name in Mapping pool --&gt; reuse the old one: 3
6) Lock/Unlock taster is not working in Classic HIL 5 : 2
7) HIL 2 Scalexio can not write parameter --&gt; SFD lock:  8
--------------------------------------- Oct - Sumamry--------------------------------------- - Understanding TS: 3
 - Implement TC: 14 
 - Debugging TC: 6
 - Execution C151 &amp; Z130: 65
 - Review TI: 15
 - Link requirement: 27
 - Verify CDL lib: 4
 - Check internal ticket: 8
 - Clean up task: Apply new structure folder in Deliveried folder: 8
 - RBEI holiday(2-Oct): 8</t>
  </si>
  <si>
    <t>- Execution:    
    + Upload Z130 automation report: 298 TCs
    + Manual Testing:  51 TCs</t>
  </si>
  <si>
    <t xml:space="preserve">- Execution:    
automation and manual: 387
</t>
  </si>
  <si>
    <t>- Execution:    
automation and manual: 387</t>
  </si>
  <si>
    <t>Excution: 406 TCs</t>
  </si>
  <si>
    <t xml:space="preserve">- Implementation: (16+2+24+3+3+13 = 61)
 + CO 312899 FFB_HD_Gruppe_01 (2 TCs): Need to debug 2 TCs --&gt;12 TCs moved to reviewed
 + CO 317203: (24 TCs) Regression FFB related --&gt; need to debug failed 13 TCs --&gt; TS changed --&gt; TI also updated --&gt;debugging (spending because of issue in classic HIL 5)
 + CO 320931 FFB_key TCs (16 TCs): Need to debug 6 TCs 
 + CO 154643: (3 TCs): Lock LED issue 3 TCs got failure (check functionality with Priyanka) 
 + CO 281735: (3 TCs) 3 TCs pending with Double pulses issue. --&gt; gave 4 TCs to Shilpa review--&gt; fixing review conmments--&gt; waiting Shilpa for closing
 + CO 311945: (13 TCs) ZV_ZUSTAENDE_AM_CAN_ANZEIGEN_FFB: debug 12 TCs
 + CO 272932: (0TCs) 2.7.1 ZV Bedienstellen --&gt; Give for Shilpa to review 14TCs--&gt; waiting Shilpa for closing
 + CO 300261: (0TCs) 2.7.3 --&gt; Test spec are out of update with New requirement --&gt; review is spending by Arun
- Review CO332397 for Ngoc: Remaining 7TCs
- Issue facing:
1) Motor rotation in HIL 5 classic is not working properly. It update from 0 -&gt; 2
3) Double pulse issue (RCM is 340230) when adp_Schloesser_direkt_gesteuert = 2
5) New sti_FFB lib got error because of missing signals name in Mapping pool --&gt; fixed
6) Lock/Unlock taster is not working in Classic HIL 5 --&gt; not fixed
</t>
  </si>
  <si>
    <t xml:space="preserve">- Implementation: (16+2+24+3+3+13 = 61)
 + CO 312899 FFB_HD_Gruppe_01 (2 TCs): Need to debug 2 TCs --&gt;12 TCs moved to reviewed
 + CO 317203: (24 TCs) Regression FFB related --&gt; need to debug failed 13 TCs --&gt; TS changed --&gt; TI also updated --&gt;debugging (spending because of issue in classic HIL 5)
 + CO 320931 FFB_key TCs (16 TCs): Need to debug 6 TCs 
 + CO 154643: (3 TCs): Lock LED issue 3 TCs got failure (check functionality with Priyanka) 
 + CO 281735: (3 TCs) 3 TCs pending with Double pulses issue. --&gt; gave 4 TCs to Shilpa review--&gt; fixing review conmments--&gt; waiting Shilpa for closing
 + CO 311945: (13 TCs) ZV_ZUSTAENDE_AM_CAN_ANZEIGEN_FFB: debug 12 TCs
 + CO 272932: (0TCs) 2.7.1 ZV Bedienstellen --&gt; Give for Shilpa to review 14TCs--&gt; waiting Shilpa for closing
 + CO 300261: (0TCs) 2.7.3 --&gt; Test spec are out of update with New requirement --&gt; review is spending by Arun
 + CO ???: (6TCs)  --&gt; Debugging.
- Review CO332397 for Ngoc: Remaining 7TCs
- Issue facing:
1) Motor rotation in HIL 5 classic is not working properly. It is updating from 1 -&gt; 2 (it should from 0-&gt;2 as scalexio Hils)
2) Double pulse issue (RCM is 340230) when adp_Schloesser_direkt_gesteuert = 2
3) Lock/Unlock taster is not working in Classic HIL 5 --&gt; not fixed
</t>
  </si>
  <si>
    <t xml:space="preserve"> ------------------------------------------Issue Facing ---------------------------------------- 
1) Motor rotation in HIL 5 classic is not working properly : 5  ==&gt; Output: Understand issue then explain tool team to fix.
2) New sti_FFB lib got error because of missing signals name in Mapping pool--&gt; recheck new FFB ECU: 2 ==&gt; output: Lib is OK now.
3) Lock/Unlock taster is not working in Classic HIL 5 : 1  ==&gt; Show issue to tool team and FLs.
4) SCM issue in Classic HIL 5: 4  ==&gt; Output: Created new sandbox for Classic HiL5.
5) CDL automation analyse report from Delivery folder+meeting: 12  ==&gt; output: issues of zips file in Delivered folder.
--------------------------------------- Nov - Sumamry--------------------------------------- 
- Understanding TS: 10
 - Implement TC: 13.5
 - Debugging TC: 10
 - Execution Z130: 102 (Execute + Analyse automation report and TS update)
 - Verify CDL lib: 2 (FFB lib)
 - RBEI holiday(1-Nov): 8
- Project mics in RBVH: 7</t>
  </si>
  <si>
    <t>IMPLEMENTATION
1. CO 272932 - Chapter 2.7.1 Bedienstellen - HD_INNENTASTER_FREIGABE: 17TCs in re-reviewed
2. CO 382567 Chapter 2.18.6 Fusi TCs(6TCs) are debugging. 1 defect have to raise by today
3. CO 312897 - Chapter 2.13.1 (14TCs)--&gt; Missing all req links --&gt; TS should be updated 
REVIEW
1. MQB_PQ37W_03_00_ZV_FREIGABE_L_U_TASTER_Guppe in delivery folder --&gt; priority
2. CO 369538 
ANALYSE
1. Analyse result for 10 zip file --&gt; give comment for failed and error TCs --&gt; update before the meeting
Issue:
1. FFB lib optimise 
2. Scalexio Hil 1: M Koferaum is not working --. rechecked</t>
  </si>
  <si>
    <t>Will ask for new CO.
issue: There are 2 TCs ECU cannot go to sleep.</t>
  </si>
  <si>
    <t>Implement TCs of new CO.</t>
  </si>
  <si>
    <t xml:space="preserve">- COs: 4 (2 sent for reviewing, 1 pending, 1 under debugging)
- Issue: ESSPort (under analyzing)
</t>
  </si>
  <si>
    <t>Implementing 16 TCs
issue: ESSport</t>
  </si>
  <si>
    <t>Implementing 16 TCs (Cont.)
issue: ESSport</t>
  </si>
  <si>
    <t>Debug ESSPort --&gt; OK.
STB, STG cannot be log in HiL3-- &gt; check with Satish to raise OPL.
Pending TCs:
 + DTC
 + 2 TCs of Over voltage  --&gt; re-ex
 + 2 TCs ECU sleep wakeup --&gt; re-ex</t>
  </si>
  <si>
    <t>- DTC: raised OPL (20 TCs)
- 2 TCs of Over voltage: 1 Specify -&gt; disable. 1 Specification review: implemente.
Issue: Deavtivate gaseft HiL problem: 11 TCs ---&gt; Ragu will check
- 13 TCs spec need to clarification with FL.</t>
  </si>
  <si>
    <t>- Create review check list + review report to send to Santish (16 TCs)
- Confirm Santish regarding deactivate gaseft HiL problem.
- Clarify 13 TCs with FLs ( include ECU sleep - wakeup)</t>
  </si>
  <si>
    <t>Debugging: 20 cases (Short to Bat, Short to GND), 2 cases with ECU Sleep/Wakeup
Waiting for reviewing 2 COs from Satish, Santosh
Issue:
 + Still cannot execute ECU Sleep/Wakeup library</t>
  </si>
  <si>
    <t>- Pause 20 TCs (STB, STG), 2 cases ECU sleep wakeup.
- Check TC Specification Review can implement to Arun create new CO.
- Check with Arun to find reviewer for 2 COs.
- Need to update TIs: 
  + Use ECU sleep lib in BCM common.
  + Name of test cases.</t>
  </si>
  <si>
    <t>- ECU sleep wake up issue is resolved by using lib in BCM common.
- Sent mail to Ajith to review.
- There are 81 TCs can implement. will ask Arun to create new CO.</t>
  </si>
  <si>
    <t>- Check parameter can write in HiL3.
- Rework 8 TCs.</t>
  </si>
  <si>
    <t>- Cont. rewor Thong CDL's task due to test spec was changed (8 TCs)</t>
  </si>
  <si>
    <t>Cont. Thong's task. Passed 14 TCs. Need to debug 3 TCs.</t>
  </si>
  <si>
    <t>- Done Implement 4 new TCs
Issue: FIU pin cannot create DTC on hil (should check with Chaitrali and Dilip)
- 8 TCs need to give review(Uyen will support)</t>
  </si>
  <si>
    <t>- Will change status of 8 TCs to implemented.
- Uyen will support debug 3 TCs.</t>
  </si>
  <si>
    <t>- Proactive to check issue with Ragu.</t>
  </si>
  <si>
    <t>- 1 CO need to clarify with Sandesh/Arun about BAP test cases
- 1 CO is in debugging (2 cases)</t>
  </si>
  <si>
    <t>- TI sent to review after rework OK
- Will ask for help from Ajith about coding via BAP
- Ask for new assignment (new CO)
- Issue:
 + Behaviour of signals inside ECU_Sleep library is not same as spec, need to recheck with Santosh</t>
  </si>
  <si>
    <t>- BAP issue: 2 TCs ==&gt; Sandeep will check it.
- 1 TC: ECU sleep -&gt; CAN wake up, but CAR signals are not updated.
==&gt; will check with Sandesh.
- 2 TCs pending dueto Mortorotation Lib. --&gt;
- 1 TC pending by voltage.
Rework task: stuck lock_unlock taster --&gt; will raised OPL (2 TCs)</t>
  </si>
  <si>
    <t>- Contact Shubham to check ECU sleep case in Loadbox.
- 2 TCs pending dueto Mortorotation Lib. --&gt; will contact with Raghu to check.
- 1 TC pending by voltage: set voltage by write signal Lib instead of Undervoltage Lib. --&gt; will check today</t>
  </si>
  <si>
    <t>Debug Passed: 3 TCs
- OPLs: will check to reOpen lock &amp; unlock taster.
- 1 TC pending voltage was passed.
- ECU Sleep &amp; Mortoroation will be hold to ask later
- 25 TCs implemented.
- 24 TCs inprogress.</t>
  </si>
  <si>
    <t xml:space="preserve">- Issue ECU sleep wakeup on hil classic =&gt; Done
=&gt; TC is still failed (will check with FL)
- Fix issue on Reveiw comments (4 TCs comfort module)
- New CO (11 TCs CDL module)
</t>
  </si>
  <si>
    <t>- Close CO (4 TCs confort module)
- Continue to implement new CO (11 TCs CDL module, done 3)
- Will debug with Dilip today</t>
  </si>
  <si>
    <t>- Done implementation CDL 11 cases (FFB related, temporary pending)
- FIU is not working on 117 SW after checking with Suhas (in the mean while, using 116 SW for execution)
- Raise OPL about Deactivated issue today
- Recheck FIU today</t>
  </si>
  <si>
    <t>- Waiting 11 FFB test cases, will wait for FFB availabe in S-HiL3.
- Check BAP in loadbox.
- Ask for understanding Deactivate Safe function issue.</t>
  </si>
  <si>
    <t>- Check TC's with FIU (20TCs + 4 TCs)
- checked BAP coding on Loadbox on Friday lastweek. the Issue was still there (not able to write value 1)
- 3 TCs was not maching with requirement ( need to discuss with FLs) to clarify information or requirements</t>
  </si>
  <si>
    <t>- Sent more 3 TCs to Arun for review
- Waiting BAP result from Sagar
- Moved to Implemented another 3 TCs (related STB, STG of FIU).
- Update block status for TCs in DOORS: Done
- Pending: 35 TCs:
Issue: Some DTC wasn't stable updating status (will check with Suhas)</t>
  </si>
  <si>
    <t>- Waiting for review comments from Arun
- Waiting BAP result from Sagar
- Modify TCs and give it for night run in new software version. (related to STB, STG of FIU)
- Updated _TI_Status and VV_Remark on Doors
- Changed implemented TCs to in-progress due to issue pending.
- Pending 46 TCs:
+ Issue 1: DTC - Need S-Hil 3 to check (24 TCs)
+ Issue 2: Deaktivierungstaster Issue --&gt; Raised OPL by tool team. (9 TCs)
+ Issue 3: BAP (2 TCs) --&gt; Sagar will check it.
+ issue 4: requirements (6 TCs) ---&gt; Sandesh sent mail to Sagar to re-check.</t>
  </si>
  <si>
    <t>+ Issue 1 : DTC - Software Issue CB18 (Modify implementation and send to review)</t>
  </si>
  <si>
    <t>- Closed 1 CO with Arun
- Asking for new assignment from Arun
+ Issue 1: Done (RCM raised)
+ Issue 2: Waiting
+ Issue 3: BAP (2 TCs) --&gt; Sagar will check it.
+ issue 4: requirements (6 TCs) ---&gt; Sandesh sent mail to Sagar to re-check.</t>
  </si>
  <si>
    <t>- implementing New CO : 10 TCs (related to FFB)
- Received review comments (DTC TCs) -&gt; Fix done 
+ Issue 1: Done (RCM raised)
+ Issue 2: Waiting
+ Issue 3: BAP (2 TCs) --&gt; Sagar will check it.
+ issue 4: requirements (6 TCs) ---&gt; Done </t>
  </si>
  <si>
    <t>- Analyze result report (X118 version) QM automation: 34 TCs
   + ~ 10 TCs are not exist in database.
 - New CO (10 TCs)
 - Modify TCs realated to Heckschloss sequenz for Night run (HIL 1)
+ Issue 1: BAP  --&gt; will inform Sagar</t>
  </si>
  <si>
    <t>+ FFB was not connected on HIL1 this morning
+ Issue 1: BAP  --&gt; Ajith taking care
+ Analyze result of QM automation (34 TCs)
3 CO related to FFB (30 TCs totaly)
- CO 1 : 10 TCs ( issue : BAP configuration)
- CO 2 : 10 TCs (some requirements mismatch)
- CO 3 : 10 TCs (Implementing ) </t>
  </si>
  <si>
    <t>+ FFB was not connected on HIL1 this morning and library had issue as well
+ Issue 1: BAP  --&gt; will ask Aajith 
+ Sent list of failed TCs for Aarti to help check on loadbox
3 CO related to FFB (30 TCs totaly)
- CO 1 : 10 TCs ( issue : BAP configuration)
- CO 2 : 10 TCs (some requirements mismatch)
- CO 3 : 10 TCs (will be done today) </t>
  </si>
  <si>
    <t>+ FFB was not connected on HIL1 this morning and library had issue(Panik sequenz) as well
+ Issue 1 : BAP  
+ Issue 2 : Night run tool 
+ Sent list of failed TCs for Aarti to help check on loadbox : checking...
3 CO related to FFB (30 TCs totaly)
- CO 1 : 10 TCs ( issue : BAP configuration)
- CO 2 : 10 TCs (8 TCs were passed)
- CO 3 : 10 TCs (Done in implementation) </t>
  </si>
  <si>
    <t>+ Panik might be implemented
+ Issue 1 : BAP (had issue on HIL 1)  
+ Issue 2 : Night run tool (OK)
3 CO related to FFB (30 TCs totaly)
- CO 1 : 10 TCs ( issue : BAP configuration)
- CO 2 : 10 TCs (8 TCs were passed)
- CO 3 : 10 TCs (Done in implementation) 
- CO 4:  11 TCs (Scripting will be done today) </t>
  </si>
  <si>
    <t xml:space="preserve">
+ Issue 1 : BAP =&gt; Sagar will check Monday  
+ Discuss with Shipa today about 20 TCs 
3 CO related to FFB (41 TCs totally)
- CO 1 : 10 TCs ( issue : BAP configuration)
- CO 2 : 10 TCs (8 TCs were passed)
- CO 3 : 10 TCs (Done in implementation) 
- CO 4:  11 TCs (Scripting done) 
</t>
  </si>
  <si>
    <t xml:space="preserve">
+ Issue 1 : BAP =&gt; Has been solved after discussing 
3 CO related to FFB (41 TCs totally)
- CO 1 : 10 TCs (Will send to reviewer)
- CO 2 : 10 TCs (8 TCs were passed)
- CO 3 : 10 TCs (Done in implementation) 
- CO 4:  11 TCs (Scripting done) 
</t>
  </si>
  <si>
    <t xml:space="preserve">
3 CO related to FFB (41 TCs totally)
- CO 1 : 10 TCs (Waiting for review)
- CO 2 : 10 TCs (8 TCs were passed, Remaining 2 TCs mentioned on TS excel sheet)
- CO 3 : 10 TCs (need to ask Arun about cofusing Parameter) 
- CO 4:  11 TCs (Need to check because Lock and Safe lock from FFB not working properly) 
- 7 TCs moved back to Specification Reviewed -&gt; need to be implemented 
</t>
  </si>
  <si>
    <t xml:space="preserve">
3 CO related to FFB (41 TCs totally)
- CO 1 : 10 TCs (Received reviewed comments July-26)
- CO 2 : 10 TCs (After comments fixed -&gt; more TCs failed -&gt; need to discuss)
- CO 3 : 10 TCs (need to ask Arun about cofusing Parameter) 
- CO 4:  11 TCs (Need to check because Lock and Safe lock from FFB not working properly) 
- CO 236100 : 7 TCs moved back to Specification Reviewed -&gt; Done Implement -&gt; need to run with Scalxio HIL 1
- FFB not connected to HIL 1 today</t>
  </si>
  <si>
    <t xml:space="preserve">
4 CO related to FFB (41 TCs totally)
Change pre-Condition of TS regarding BAP
- CO 1 : 10 TCs (Fixed done - need to re-run)
- CO 2 : 10 TCs (discuss with Arun)
- CO 3 : 10 TCs (need to ask Arun about cofusing Parameter) 
- CO 4:  11 TCs (Need to check because Lock and Safe lock from FFB not working properly) 
- CO 236100 : need to run with Scalxio HIL 1
- FFB connected to HIL 1 but FFB functionality is not working for long back</t>
  </si>
  <si>
    <t xml:space="preserve">
- Change pre-Condition of TS regarding BAP -&gt; Done
- Investigate about BAP   -&gt; Done
- Night run not started 
4 CO related to FFB (41 TCs totally)
- CO312024 : 10 TCs (Fixed done - need to re-run)
- CO313993 : 10 TCs (2 TCs need passed after debugging -&gt; need full report for reviewer)
- CO317215: 10 TCs (2TCs passed after debugging, Panik TCs not working, remaining TCs related to Kessy) 
- CO320904:  11 TCs (Need to check because Lock and Safe lock from FFB not working properly) - Not checked because of lack of time
- CO 236100 : need to run with Scalxio HIL 1
 </t>
  </si>
  <si>
    <t xml:space="preserve">
'- Fill VV-remark and  TI_Status attributes on Doors 
4 currently CO related to FFB (41 TCs totally)
- CO312024 : 10 TCs (Fixed done - need to debug TCs after running)
- CO313993 : 10 TCs (2 TCs need passed after debugging -&gt; need full report for reviewer)
- CO317215: 10 TCs (TS need to be updated for all 10 TCs ) 
- CO320904:  11 TCs (10 TCs Need to check because Lock and Safe lock from FFB not working properly )
- CO 236100 : need to run with Scalxio HIL 1
 </t>
  </si>
  <si>
    <t xml:space="preserve">
'- Fill VV-remark and  TI_Status attributes on Doors 
4 currently CO related to FFB (41 TCs + 24 = 65 TCs totally)
- NEW CO332397 : 24 TCs (After analyzing 6 TCs moved to manual)
- CO312024 : 10 TCs (need to debug timing motorotation parameter)
- CO313993 : 10 TCs (waiting for Arun move to reviewed state)
- CO317215: 10 TCs (TS need to be updated for all 10 TCs ) 
- CO320904:  11 TCs (10 TCs Need to check because Lock and Safe lock from FFB not working properly )
- CO 236100 : need to run with Scalxio HIL 1
 </t>
  </si>
  <si>
    <t xml:space="preserve">
5 currently CO related to FFB (41 TCs + 24 = 65 TCs totally)
- NEW CO332397 : 24 TCs (After analyzing 6 TCs moved to manual) -&gt; keep implementing TI once HIL is not available
- CO312024 : 10 TCs (debug timing motorotation parameter - raise OPL)
- CO313993 : 10 TCs (waiting for Arun move to reviewed state)
- CO317215: 10 TCs (TS need to be updated for all 10 TCs ) 
- CO320904:  11 TCs (10 TCs Need to check because Lock and Safe lock from FFB not working properly )
CO 236100 : need to run with Scalxio HIL 1
 </t>
  </si>
  <si>
    <t>5 currently CO related to FFB (41 TCs + 24 = 65 TCs totally)
* FFB ECU has been remove from Scalixo HIL 1
- NEW CO332397 (24TCs)  : keep implementing TI &amp; Read requirements
- CO312024 : 10 TCs (debug timing motorotation parameter - raise OPL)
- CO313993 : 10 TCs (waiting for Arun move to reviewed state)
- CO317215: 10 TCs (TS need to be updated for all 10 TCs ) 
- CO320904:  11 TCs (10 TCs Need to check because Lock and Safe lock from FFB not working properly )
CO 236100 : need to run with Scalxio HIL 1</t>
  </si>
  <si>
    <t>5 currently CO related to FFB (41 TCs + 24 = 65 TCs totally)
* FFB ECU has been remove from Scalixo HIL 1 because of new Software version updated
- NEW CO332397 (24TCs)  : keep implementing TI &amp; Read requirements - able to be done today
- CO312024 : 10 TCs (debug timing motorotation parameter - raise OPL) 
- CO313993 : 10 TCs (waiting for Arun move to reviewed state) 
- CO317215: 10 TCs (TS need to be updated for all 10 TCs )  
- CO320904:  11 TCs (10 TCs Need to check because Lock and Safe lock from FFB not working properly ) 
CO 236100 : need to run with Scalxio HIL 1</t>
  </si>
  <si>
    <t>5 currently CO related to FFB (41 TCs + 24 = 65 TCs totally)
* FFB ECU was connected on Classic HIL 5
- Filter and Check TCs which in delivered folder but in other than reviewed state and TCs in Work folder but in reviewed state.
- NEW CO332397 (24TCs)  : done scrpting
- CO312024 : 10 TCs (Have to check on loadbox) 
- CO313993 : 10 TCs (Arun will move to reviewed state) 
- CO317215: 10 TCs (Have to check on loadbox)  
- CO320904:  11 TCs (10 TCs Need to check because Lock and Safe lock from FFB not working properly ) 
CO 236100 : need to run with Scalxio HIL 1</t>
  </si>
  <si>
    <t xml:space="preserve">5 currently CO related to FFB (41 TCs + 24 = 65 TCs totally)
* FFB ECU was connected on Classic HIL 5
- Filter and Check TCs which in delivered folder but in other than reviewed state and TCs in Work folder but in reviewed state.
- NEW CO332397 (24TCs)  : Analyst report and Debug 
- CO312024 : 10 TCs (Have to check on loadbox) 
- CO313993 : Done
- CO317215: 10 TCs (Have to check on loadbox)  
- CO320904:  11 TCs (10 TCs Need to check because Lock and Safe lock from FFB not working properly ) 
</t>
  </si>
  <si>
    <t xml:space="preserve">5 currently CO related to FFB (41 TCs + 24 = 65 TCs totally)
Sent for review : 20/65
- NEW CO332397 (24TCs)  : Analyst report and Debug (1 Passed)
- CO312024 : 10 TCs (Motorotation Timing Issue) 
- CO317215: 10 TCs (6 got passed)  
- CO320904:  11 TCs (10 TCs Need to check because Lock and Safe lock from FFB not working properly ) 
---------------------------------------------------------------------Issue Facing in Aug---------------------------------------------------------------
1) Working on FFB TCs but FFB ECU have been disabled for a week due to new release software
2) Dont have enough time to use HIL Slot with FFB ECU due to execution phase
3) BAP configuration : instead of using direct parameter adp_engtrilungmodus =&gt; implementer have to update all TS, Implementation, and debug again (8)
4) BAP configuration : Can not apply adp_engtrilungmodus = 2 (selective door unlocking) : wait for System Enginner solve problem (5)
5) BAP library can not show response (can not send to reviewer) : wait for new update library (5)
6) ECU CAN sleep wakeup need to wait new library from Chaitrali (2)
7) HIL slot limit during execution phase. (4)
8) SCM issue: T: drive which someone tried to load a wrong location. The new changes from SCM could not be accepted in wrong location. Night run report was wrong version (6)
9) Take time to config HIL before using because sometime people have loaded MOPF or worng flatfrom , sometime facing MAPport Issue,...(10)
10) Upload results report + check path in delivered folder and work folder (8)
11) Analyst report : (13)
---------------------------------------------------------------------- Total Aug -----------------------------------------------------------------------
- Understanding TS:  27
- Implement TC: 23
- Debugging TC: 22
</t>
  </si>
  <si>
    <t xml:space="preserve">Remaining 4 currently CO related to FFB (31 TCs + 24 = 55 TCs totally)
- CO332397 (24TCs)  : continues analyzing report
- CO312024 : 10 TCs (Motorotation Timing Issue) -&gt; Osolute requirements -&gt; need to check on loadbox first
- CO317215: 10 TCs (6 got passed)  - Will send to reviewer
- CO320904:  11 TCs (10 TCs Need to check because Lock and Safe lock from FFB not working properly ) 
</t>
  </si>
  <si>
    <t xml:space="preserve">Remaining 4 currently CO related to FFB (31 TCs + 24 = 55 TCs totally)
- CO332397 (18TCs) :
   + 2 TCs: ECU Sleep --&gt; wake up issue: are not able to write paremeters --&gt; Will check with Chaitrali.
   + 2 TCs: unapplicable parameters  ---&gt; Prianka will check it.
   + 6 TCs moved to manual.
   + 6 TC related Light parameters are not working properly --&gt; Will check with Huong.
- CO312024: 10 TCs (Motorotation Timing Issue) -&gt; Osolute requirements -&gt; need to check on loadbox first =&gt; Motor rotation not working in Classic 5  ---&gt; Will check with Chaitrali.
- CO317215: 10 TCs (6 got passed)  - Will send to reviewer
- CO320904:  11 TCs (keep debugging and Analyst report) 
* Delete report from delivered folder
</t>
  </si>
  <si>
    <t xml:space="preserve">Remaining 4 currently CO related to FFB (31 TCs + 24 = 55 TCs totally)
- CO332397 (18TCs) :
   + 2 TCs: ECU Sleep --&gt; wake up issue: are not able to write paremeters --&gt; Will check with Chaitrali.
   + 2 TCs: Disabled both
   + 6 TCs moved to manual.
   + 6 TC related Light parameters are not working properly
- CO312024: 10 TCs (Motorotation Timing Issue) -&gt; Osolute requirements -&gt; need to check on loadbox first =&gt; Motor rotation not working in Classic 5
- CO317215: 10 TCs (6 got passed)  - wait for review comments
- CO320904:  11 TCs : 4 TCs passed
</t>
  </si>
  <si>
    <t xml:space="preserve">Remaining 4 currently CO related to FFB (31 TCs + 24 = 55 TCs totally)
- CO332397 (18TCs) :
   + 2 TCs: ECU Sleep --&gt; wake up issue: are not able to write paremeters --&gt; Will check with Chaitrali.
   + 2 TCs: Disabled both
   + 6 TCs moved to manual.
   + 6 TC related Light parameters are not working properly
- CO312024: 10 TCs (Motorotation Timing Issue) -&gt; Osolute requirements -&gt; need to check on loadbox first =&gt; Motor rotation not working in Classic 5
- CO317215: 10 TCs (6 got passed)  - wait for review comments
- CO320904:  11 TCs : 6 (TCs passed) =&gt; will send to reviewer
- Will to remind Arun, Chaitrali regardingHiL5 Motorotation issue.
</t>
  </si>
  <si>
    <t xml:space="preserve">Remaining 4 currently CO related to FFB (31 TCs + 24 = 55 TCs totally)
- CO332397 (18TCs) :
   + 2 TCs: ECU Sleep --&gt; wake up issue: are not able to write paremeters --&gt; Will check with Chaitrali.
   + 2 TCs: Disabled both
   + 6 TCs moved to manual.
   + 6 TC related Light parameters are not working properly
- CO312024: 10 TCs (Motorotation Timing Issue) -&gt; Osolute requirements -&gt; need to check on loadbox first =&gt; Motor rotation not working in Classic 5
- CO317215: 10 TCs (6 got passed)  - wait for review comments
- CO320904:  11 TCs : 6 (TCs passed) - Fixing review comments from Sphoorti
Issue:
 Will to remind Arun, Chaitrali regardingHiL5 Motorotation issue.
</t>
  </si>
  <si>
    <t xml:space="preserve">Remaining 4 currently CO related to FFB (31 TCs + 24 = 55 TCs totally)
- CO332397 (18TCs) :
   + 2 TCs: ECU Sleep --&gt; wake up issue: are not able to write paremeters --&gt; Will check with Chaitrali.
   + 2 TCs: Disabled both
   + 6 TCs moved to manual.
   + 6 TC related Light parameters are not working properly
- CO312024: 10 TCs (Motorotation Timing Issue) -&gt; Osolute requirements -&gt; need to check on loadbox first =&gt; Motor rotation not working in Classic 5
- CO317215: 10 TCs (6 got passed)  - wait for review comments
- CO320904:  11 TCs : 6 (TCs passed) - Fixing review comments and debug 2 remaining TCs
Issue:
 Will to remind Arun, Chaitrali regardingHiL5 Motorotation issue.
 HIL will be not statble after stop night-run executed list
 ECU SLeep wakeup issue
</t>
  </si>
  <si>
    <t xml:space="preserve">Remaining 4 currently CO related to FFB (31 TCs + 24 = 55 TCs totally)
- CO332397 (18TCs) :
   + 2 TCs: ECU Sleep/wake up issue
   + 2 TCs: Disabled both
   + 6 TCs moved to manual.
   + 6 TC related Light parameters are not working properly
- CO312024: 10 TCs 
   + Motorotation Timing Issue : ID defect 3352310 
   +  Osolute requirements 
- CO317215: 10 TCs (6 got passed)  - wait for review comments ( Ramya )
- CO320904:  11 TCs : Will close CO today 
Issue:
Motorotation issue : 3352310 has been raised by Uyen
 ECU SLeep wakeup issue :
</t>
  </si>
  <si>
    <t>5 currently CO related to FFB (41 TCs + 24 = 65 TCs totally)
- CO332397 (18TCs) :   in Debugging
+ 2 TCs: ECU Sleep/wake up issue   
+ 5 TC related Light parameters are not working properly
- CO312024 : (10 TCs (Motorotation Timing Issue) : Pending
- CO317215 : (6 TCs passed + 2 TCs failed) : in review progress
- CO313993 : (10TC reviewed)  :   CLOSE
- CO320904 : (11TC = 8TCs reviewed + 3TCs manual )  :   CLOSE
---------------------------------------------------------------------Issue Facing in Sep---------------------------------------------------------------
1) ECU/CAN can not reach sleep (5)
2) Motor rotation was not working on HIL 5 (5)
3) HIL had issue after stopping execution night-run list - need time to work around (3)
4) fixed and explored Clear-case issue : (2) -&gt; Done
5) DWA Deactivating issue (3)
total of  : 20h
---------------------------------------------------------------------- Total Sep 144-----------------------------------------------------------------------
- Understanding TS:  22
- Implement TC: 23
- Debugging TC: 43.5
- Training : 22.5
-  Removed report from delivered folder (6) </t>
  </si>
  <si>
    <t xml:space="preserve">5 currently CO related to FFB (41 TCs + 24 = 65 TCs totally)
- CO332397 (18TCs) :   in Debugging
+ 2 TCs: ECU Sleep/wake up issue   
+ 5 TC related Light parameters are not working properly
- CO312024 : (10 TCs (Motorotation Timing Issue) : Pending
- CO317215 : (6 TCs passed + 2 TCs failed) : Fixing reviewed comments from Ramya
- CO313993 : CLOSED
- CO320904 : CLOSED
- New CO357018 (10 TCs) : Doing implementation...
</t>
  </si>
  <si>
    <t xml:space="preserve">5 currently CO related to FFB (41 TCs + 24 = 65 TCs totally)
- CO332397 (18TCs) :   in Debugging
+ 2 TCs: ECU Sleep/wake up issue   
+ 5 TC related Light parameters are not working properly
- CO312024 : (10 TCs (Motorotation Timing Issue) : Pending
- CO317215 : (6 TCs passed + 2 TCs failed) : Fixed done =&gt; send back to Ramya
- New CO357018 (10 TCs) : Discuss with Priyanka
</t>
  </si>
  <si>
    <t xml:space="preserve">5 currently CO related to FFB (41 TCs + 24 = 65 TCs totally)
- CO332397 (18TCs) :   in Debugging
+ 2 TCs: ECU Sleep/wake up issue   
+ 5 TC related Light parameters are not working properly
- CO312024 : (10 TCs (Motorotation Timing Issue) : Pending
- CO317215 : (6 TCs passed + 2 TCs failed) : sent back to Ramya
- New CO357018 (10 TCs) : sent to Uyen for review
- Implement 4 TCs long back ago (old process) &amp; execute it
</t>
  </si>
  <si>
    <t xml:space="preserve">5 currently CO related to FFB (41 TCs + 24 = 65 TCs totally)
- CO332397 (18TCs) :   in Debugging
+ 2 TCs: ECU Sleep/wake up issue   ---&gt; Done
+ 3 TC related Light parameters - Priyanka confirm with Sagar
- CO312024 : (10 TCs (Motorotation Timing Issue) : Pending
- CO317215 : (6 TCs passed + 2 TCs failed) : sent back to Ramya
- New CO357018 (10 TCs) : sent to Uyen for review
- CO236100 : Execute non FFb TCs and debug (8 TCs)
</t>
  </si>
  <si>
    <t>5 currently CO related to FFB (41 TCs + 24 = 65 TCs totally)
- CO332397 (13TCs) : will send to Uyen for review
+ 3 TC related Light parameters - re-look issue
- CO312024 : (10 TCs (Motorotation Timing Issue) : Pending
- CO317215 : (6 TCs passed + 2 TCs failed) : sent back to Ramya
- New CO357018 (10 TCs) : Closed
- CO236100 : Execute non FFb TCs and debug (8 TCs)
* Listed number of TCs which moved to manual / NA for month-end report</t>
  </si>
  <si>
    <t>5 currently CO related to FFB (41 TCs + 24 = 65 TCs totally)
- CO332397 (13TCs) : Fix reviewed comments and re-execute
                                     + 3 TC : re-look issue
- CO312024 : (10 TCs (Motorotation Timing Issue) : Pending
- CO317215 : (6 TCs passed + 2 TCs failed) : sent back to Ramya
- CO236100 (8 TCs) : 4TCs need to debug
- NEW CO (6 TCs) : not yet implemented</t>
  </si>
  <si>
    <t>5 currently CO related to FFB (41 TCs + 24 = 65 TCs totally)
- CO332397 (13TCs) : Fix reviewed comments and re-execute
                                     + 3 TC : re-look issue
- CO312024 : (10 TCs (Motorotation Timing Issue) : Pending
- CO317215 : (6 TCs passed + 2 TCs failed) : sent back to Ramya
- CO236100 (8 TCs) : 4TCs need to debug
- NEW CO (6 TCs) : started implementation</t>
  </si>
  <si>
    <t>5 currently CO related to FFB (41 TCs + 24 = 65 TCs totally)
- CO332397 (13TCs) : Fix reviewed comments and re-execute
- CO312024 : (10 TCs (Motorotation Timing Issue) : Motor worked, ask Arun to do review
- CO317215 : (6 TCs passed + 2 TCs failed) : sent back to Ramya
- CO236100 (8 TCs) : 4TCs need to debug
- NEW CO (6 TCs) : done implementation
- Help Uyen modified TS for TSG execution tool </t>
  </si>
  <si>
    <t xml:space="preserve">5 currently CO related to FFB (41 TCs + 24 = 65 TCs totally) ??? (13+10+8+8+7 = 46)
- CO332397 (13TCs) : Fix reviewed comments and re-execute
- CO312024 : (10 TCs (Motorotation Timing Issue) : signal of motor rotation got glitch (Arun)
- CO317215 : (6 TCs passed + 2 TCs failed) : sent back to Ramya
- CO236100 (8 TCs) : 4TCs need to debug
- NEW CO (6 TCs) : 7 more new TCs assigned
</t>
  </si>
  <si>
    <t xml:space="preserve">5 currently CO related to FFB ( TCs totally)
- CO332397 (13TCs) : 6TCs reviewed + 7TCs remaining 
- CO312024 : (10 TCs (Motorotation Timing Issue) : signal of motor rotation got glitch (Arun)
- CO317215 : (6 TCs passed + 2 TCs failed) : sent back to Ramya
- CO236100 (8 TCs) : 4TCs need to debug
- NEW CO (13TCs) : read requirement and debug
</t>
  </si>
  <si>
    <t xml:space="preserve">6 currently CO related to FFB
- CO332397 (13TCs) : 6TCs reviewed + 7TCs remaining 
- CO312024 : (10 TCs) Discussed with Makur (Solved)
- CO317215 : (6 TCs passed + 2 TCs failed) : sent back to Ramya 
- CO236100 : (8 TCs) : 4TCs need to debug 
- NEW CO (13TCs) : 
+ 3 TCs related to personalisierung, can not be implemented
+ 7 TCs got issue after setting Ignition - &gt; change TS -&gt; modify TI as per TS
+ 3 modified TS 
===ISSUE==
- Classic HIL 5 issue : Can not start controlDesk
</t>
  </si>
  <si>
    <t xml:space="preserve">6 currently CO related to FFB 65 TCs
In-Progress :
Implemented : 
=========================
- CO332397 (13TCs) : 6TCs reviewed + 7TCs remaining 
- CO312024 : (10 TCs) Discussed with Makur (Solved)
- CO317215 : (8 TCs) : can not be reviewed
+ 2 TCs with Panic functionality
+ 2 TCs related motor rotation issue
+ 8 TCs need to be modified TI &amp; TS due to changed of requirement 
- CO236100 : (8 TCs) : 4TCs need to debug 
- NEW CO (13TCs) : 
+ 3 TCs related to personalisierung, can not be implemented
+ 7 TCs got issue after setting Ignition
- NEW CO375299 (13 TCs): Start implementation
===ISSUE==================
- Motor rotation Issue  --&gt; (&gt; 10 TCs) keep follow up FLs. Due date next week.
- Relock Issue. (4 TCs) --&gt; Will check with Prianka. Due date next week.
- " Lock_zentral button" not working : heck cann't  be locked ( but FT lock button worked) --&gt; will check with NAR variant.
</t>
  </si>
  <si>
    <t xml:space="preserve">6 currently CO related to FFB 72 TCs
In-Progress :
Implemented : 
=========================
- CO332397 (13TCs) : 6TCs reviewed + 7TCs remaining 
- CO312024 : (10 TCs) Discussed with Makur (Solved)
- CO317215 : (8 TCs) : can not be reviewed
+ 2 TCs with Panic functionality
+ 2 TCs related motor rotation issue
+ 8 TCs need to be modified TI &amp; TS due to changed of requirement 
- CO236100 : (8 TCs) : 4TCs need to debug 
- NEW CO (13TCs) : 
+ 3 TCs related to personalisierung, can not be implemented
+ 7 TCs got issue after setting Ignition
- NEW CO375299 (13 TCs): Start implementation
- More 7 new TCs (from 2 different CO)
===ISSUE==================
- Motor rotation Issue  --&gt; (&gt; 10 TCs) keep follow up FLs. Due date next week.
- Relock Issue. (4 TCs) --&gt; Will check with Prianka. Due date next week.
- " Lock_zentral button" not working : heck cann't  be locked ( but FT lock button worked) --&gt; will check with NAR variant.
</t>
  </si>
  <si>
    <t xml:space="preserve">6 currently CO related to FFB 72 TCs
In-Progress :
Implemented : 
=========================
- CO332397 (13TCs) : 6TCs reviewed + 7TCs remaining 
- CO312024 : (10 TCs) Discussed with Makur (Solved)
+5 TCs Done reviewed
- CO317215 : (8 TCs) : TS changed =&gt; Modify TI and Execute to get proper report
+ 2 TCs with Panic functionality
+ 2 TCs related motor rotation issue
- CO236100 : (8 TCs) : 4TCs need to debug 
- NEW CO (13TCs) : 
+ 3 TCs related to personalisierung, can not be implemented
+ 7 TCs got issue after setting Ignition
- NEW CO375299 (13 TCs): Start implementation
- More 7 new TCs (from 2 different CO)
===ISSUE==================
- Motor rotation Issue  --&gt; (&gt; 10 TCs) keep follow up FLs. Due date next week.
- Relock Issue. (4 TCs) --&gt; Will check with Prianka. Due date next week.
- " Lock_zentral button" (5TCs) not working : heck cann't  be locked ( but FT lock button worked)
- Cycle time in ECU FFB (7TCs) : need to change cycle time
</t>
  </si>
  <si>
    <t xml:space="preserve">6 currently CO related to FFB 72 TCs
=========================
- CO332397 (13TCs) : 6TCs reviewed + 7TCs remaining 
Re-lock issue
lock_zentral issue
Motor rotation issue : default value '1'
- CO312024 : (10 TCs) 
+5 TCs moved to reviewed
+Remaining wait for review
- CO317215 : (8 TCs) : TS changed =&gt; Modify TI and TS (Uyen) = &gt; Re-execute to get proper report
+ 2 TCs with Panic functionality
+ 2 TCs related motor rotation issue
Change reviewer (Ramya --&gt; ???)
- CO236100 : (8 TCs) : 4TCs need to debug 
- NEW CO (13TCs) : 
+ 3 TCs related to personalisierung, can not be implemented
+ 7 TCs got issue after setting Ignition  --&gt; RCM is raised
- NEW CO375299 (13 TCs): 
5 TCs failed with RCM (lock_unlock_taster issue)
4 TCs neeed to check on another HILs, 
4 TCs passed
- More 7 new TCs (from 2 different CO)
===ISSUE==================
- Motor rotation Issue  --&gt; (&gt; 10 TCs) keep follow up FLs. Due date next week.
- Relock Issue. (4 TCs) --&gt; Will check with Prianka. Due date next week.
- " Lock_zentral button" (5TCs) not working : heck cann't  be locked ( but FT lock button worked)
- Cycle time in ECU FFB (7TCs) : need to change cycle time --&gt; done
- SOP -RCM : 381196: FFB lock and unlock is not happening when "adp_Kessy_aktiv = 0
</t>
  </si>
  <si>
    <t xml:space="preserve">6 currently CO related to FFB 72 TCs
=========================
- CO332397 (13TCs) : 6TCs reviewed + 7TCs remaining 
Re-lock issue
lock_zentral issue
Motor rotation issue : default value '1'
- CO312024 : (10 TCs) 
+5 TCs moved to reviewed
+Remaining wait for review
- NEW CO369538 (13TCs) : sent to Review
+ 3 TCs related to personalisierung, can not be implemented
+ 7 TCs got issue after setting Ignition  --&gt; RCM is raised
+ 3 TCs Passed
- NEW CO375299 (13 TCs): 
5 TCs failed with RCM (lock_unlock_taster issue)
4 TCs neeed to check on another HILs, 
- More 7 new TCs (from 2 different COs)
- CO236100 : (8 TCs) : 4TCs need to debug 
- CO317215 : (8 TCs) : Closed
===ISSUE==================
- Motor rotation Issue  --&gt; (&gt; 10 TCs) keep follow up FLs. --&gt; Raised OPL
- Relock Issue. (4 TCs) --&gt; Will check with Prianka. Due date 29Nov.
- " Lock_zentral button" (5TCs) not working : heck cann't  be locked ( but FT lock button worked)
</t>
  </si>
  <si>
    <t xml:space="preserve"> ------------------------------------------Issue Facing ---------------------------------------- 
1) Motor rotation in HIL 5 classic is not working properly : 5  ==&gt; Output: Understand issue then explain tool team to fix.
3) Lock/Unlock taster is not working in Classic HIL 5 : 1  ==&gt; Show issue to tool team and FLs.
4) SCM issue in Classic HIL 5: 4  ==&gt; Output: Created new sandbox for Classic HiL5.
6) Panik is not working in Classic HIL 5 1 : =&gt; show issue to FLs and raised OPL for that
7) Can not run ControlDesk 3: =&gt; ControlDesk flashed the old modal version
8) Reading requirement about timing of motor rotation 6 =&gt; Show FLs to know requirement has been wrong.
--------------------------------------- Nov - Sumamry--------------------------------------- 
- Understanding TS: 15
 - Implement TC: 42
 - Debugging TC: 45
 - Execution Z130: 30 (Execute + Analyse automation report and TS update)
 - Non-project: 8
- Project mics in RBVH: 8</t>
  </si>
  <si>
    <t>6 currently CO related to FFB 72 TCs
=========================
- NEW CO375299 (13 TCs): 
5 TCs passed (but TS need to be updated) =&gt; inform Priyanka
5 TCs failed with RCM (but RCM and requirement have been wrong) =&gt; Send mail to Team
- CO332397 (13TCs) : 6TCs reviewed + 7TCs remaining 
Re-lock issue : added more parameter into TS =&gt; Debugging =&gt; failed =&gt; Send mail to Team
lock_zentral issue -&gt; no updated
- CO312024 : (10 TCs) 
+5 TCs moved to reviewed
+Remaining wait for review -&gt; will update to Reviewer
- NEW CO369538 (13TCs) : sent to Review
+ 3 TCs related to personalisierung, can not be implemented
+ 7 TCs got issue after setting Ignition  --&gt; RCM is raised
+ 3 TCs Passed
- More 7 new TCs (from 2 different COs) 
- CO236100 : (8 TCs) : 4TCs need to debug 
===ISSUE==================
- Motor rotation Issue  --&gt; (&gt; 10 TCs) keep follow up FLs. --&gt; Raised OPL
- Relock Issue. (4 TCs) --&gt; Will check with Prianka. Due date 29Nov.
- " Lock_zentral button" (5TCs) not working : heck cann't  be locked ( but FT lock button worked)
- Panic : ECU connected to Classic HIL 5 is A variant with no Panic Button. Shilpa is trying to connect D variant FFB set with panic button</t>
  </si>
  <si>
    <t>6 currently CO related to FFB 72 TCs
=========================
- Re-work (20 TCs) : Sent to Uyen in Priority
- Degbug 3 TCs in priority
- NEW CO375299 (13 TCs): 
5 TCs passed (but TS need to be updated) 
5 TCs failed with RCM (but RCM and requirement have been wrong)  =&gt;  Listing downd TCs need to fix TS and Send to FLs to fix
- CO332397 (13TCs) : 6TCs reviewed + 7TCs remaining 
Re-lock issue (3TCs) : need to change ECU with FFB to check (Arun)
sent to reviewer (3 TCs)
ECU/Sleep wake up (1TC) : need debugging
- CO312024 : (10 TCs)  : Done (1 TC has been raised defect about timing of motor rotation)
- NEW CO369538 (13TCs) : sent to Review
- CO236100 : (8 TCs) : 4TCs need to debug 
===ISSUE==================
- Motor rotation Issue  --&gt; (&gt; 10 TCs) keep follow up FLs. --&gt; Raised OPL
- Relock Issue. (4 TCs) --&gt; Will check with Prianka. Due date 29Nov.
- " Lock_zentral button" (5TCs) not working : heck cann't  be locked ( but FT lock button worked)
- Panic : ECU connected to Classic HIL 5 is A variant with no Panic Button. Shilpa is trying to connect D variant FFB set with panic button</t>
  </si>
  <si>
    <t>6 currently CO related to FFB 72 TCs
=========================
- Re-work (20 TCs) : Sent to Uyen in Priority
- Degbug 3 TCs in priority
- NEW CO375299 (13 TCs): 
5 TCs passed (but TS need to be updated) 
5 TCs failed with RCM (but RCM and requirement have been wrong)  =&gt;  Listing downd TCs need to fix TS and Send to FLs to fix
- CO332397 (13TCs) : 6TCs reviewed + 7TCs remaining 
Re-lock issue (3TCs) : need to change ECU with FFB to check (Arun)
sent to reviewer (3 TCs)
ECU/Sleep wake up (1TC) : need debugging
- CO312024 : (10 TCs)  : Done (1 TC has been raised defect about timing of motor rotation)
- NEW CO369538 (13TCs) : sent to Review
- CO236100 : (8 TCs) : 4TCs need to debug 
===ISSUE==================
- Relock Issue. (4 TCs) --&gt; Checked with Shilpa -&gt; still not working
- " Lock_zentral button" (5TCs) not working : heck cann't  be locked ( but FT lock button worked)
- Panic : ECU connected to Classic HIL 5 is A variant with no Panic Button. Shilpa is trying to connect D variant FFB set with panic button</t>
  </si>
  <si>
    <t>6 currently CO related to FFB 72 TCs
=========================
- Re-work (20 TCs) : Almost done
- Degbug 3 TCs in priority : 1 TC remaining
- NEW CO375299 (13 TCs): 
5 TCs passed (but TS need to be updated) 
5 TCs failed with RCM (but RCM and requirement have been wrong)  =&gt;  TS updated (17-DEC) =&gt; need to check
- CO332397 (13TCs) : 6TCs reviewed + 7TCs remaining 
Re-lock issue (3TCs) : need to change ECU with FFB to check (Arun)
sent to reviewer (3 TCs)
ECU/Sleep wake up (1TC) : need debugging
- CO312024 : (10 TCs)  : Done (1 TC has been raised defect about timing of motor rotation)
- NEW CO369538 (13TCs) : sent to Review
- CO236100 : (8 TCs) : 4TCs need to debug 
===ISSUE==================
- Relock Issue. (4 TCs) --&gt; Checked with Shilpa -&gt; still not working
- " Lock_zentral button" (5TCs) not working : heck cann't  be locked ( but FT lock button worked)
- Panic : ECU connected to Classic HIL 5 is A variant with no Panic Button. Shilpa is trying to connect D variant FFB set with panic button</t>
  </si>
  <si>
    <t>6 currently CO related to FFB 72 TCs
=========================
- Re-work (20 TCs) : Done
- Degbug 3 TCs in priority : Done
- NEW CO375299 (13 TCs): in Review process ***
- CO332397 (13TCs) : 6TCs reviewed + 7TCs remaining 
Re-lock issue (3TCs) : need to change ECU with FFB to check (Arun)
sent to reviewer (3 TCs)
ECU/Sleep wake up (1TC) : need debugging
- CO312024 : (10 TCs)  : Done (1 TC has been raised defect about timing of motor rotation)
- NEW CO369538 (13TCs) : sent to Review
- CO236100 : (8 TCs) : 4TCs need to debug 
===ISSUE==================
- Relock Issue. (4 TCs) --&gt; Checked with Shilpa -&gt; still not working
- " Lock_zentral button" (5TCs) not working : heck cann't  be locked ( but FT lock button worked)
- Panic : ECU connected to Classic HIL 5 is A variant with no Panic Button. Shilpa is trying to connect D variant FFB set with panic button</t>
  </si>
  <si>
    <t>Implementing SW TI. Current CO containt 25TCs</t>
  </si>
  <si>
    <t>fixing finding and implement new CO</t>
  </si>
  <si>
    <t>Implement SW TI (68 TCs)</t>
  </si>
  <si>
    <t>Implementing 63TCs.</t>
  </si>
  <si>
    <t>Implemented 32 TCs. Will send to review.</t>
  </si>
  <si>
    <t>Update SW TI: 25 TCs
Implement Sys TI: 2 TCs.</t>
  </si>
  <si>
    <t>Implement cont. 59 TCs (14 canceled TCs): implementing 3 TCs.</t>
  </si>
  <si>
    <t>Implement cont. 
21 TCs: Scripted 7 TCs: 2 passed, 5 failed.</t>
  </si>
  <si>
    <t>Implement cont. scripted 17 TCs.
issue: almost got failed. Need to debug.</t>
  </si>
  <si>
    <t>Implement cont. Scripted 17 TCs: 10 cases passed.
issue: many failed test case. Need to debug.</t>
  </si>
  <si>
    <t>- System TIs will send to Deepa.
- SW FUSI TI 0109: 68 TCs. scripted: 30 TCs.
- Will send to review 17TCs.</t>
  </si>
  <si>
    <t>- 8 TCs done - ready to send review
- continue working on SW FUSI TI 0109</t>
  </si>
  <si>
    <t>- Send to review 32 SW TI of 0109.
- Implementing FUSI 0999: 15 TCs.</t>
  </si>
  <si>
    <t>- Debug 1 TC of 32 TCs in  0109.
- Change status of 15 TCs of 0999.
- will Script 6TC ADLS-0104</t>
  </si>
  <si>
    <t>- Done CO (6 cases), still remain 2 COs (1 is in-progress, 1 almost done due to 1 failed cases with unknown reason, still waiting for answer from HiL executor)</t>
  </si>
  <si>
    <t>- Done 7 TIs, will send to Huong for reviewing today
- Continue with implementation task (number of remaining cases will be updated later)</t>
  </si>
  <si>
    <t>- Implementing None FUSI: 41 TCs
  + Done 22 TCs
  + Will send to review 10 TC
  + Scripting: 9 TCs
- FUSI SW TCs: stuck 1 failed test case.</t>
  </si>
  <si>
    <t>- Implementing 5 Sys TI.
- Re-implement SW TI 12 Cases.</t>
  </si>
  <si>
    <t>- Implement 5 Sys TI (continue...)
- SW TI got issue (1 TC): one signal doesnot update value correctly</t>
  </si>
  <si>
    <t>- Done 2 SW TI, sent to review
- Done 5 Sys TI, will send report to Huong for reviewing today</t>
  </si>
  <si>
    <t xml:space="preserve">- In debugging (5 TCs) with Deepa
- Issue:
 + LTM parameters is not working (contacted with Riddhi, she's debugging this issue with tool team) </t>
  </si>
  <si>
    <t>- Implemented 5 TCs:3 passed, will Debug 2 TCs.
- Update TI + understand TC.</t>
  </si>
  <si>
    <t>Done Implement. Get 5 new TCs to implement</t>
  </si>
  <si>
    <t>4 TCs scripted:
- 2 failed with RCM.
- 1 error due to ESP_20
- 1 failed TC. Will debug.</t>
  </si>
  <si>
    <t>- 4 TCs scripted:
- 2 failed TCs. Will debug with Huong because loadbox is using for executing.
- Implemeting new 5 TCs.</t>
  </si>
  <si>
    <t>- Will discuss with Pranith K S about 2 TCs failed.
- Debug new TI</t>
  </si>
  <si>
    <t>- Updated all TI after asking Deepa and Pranith
- Will re-execute in the afternoon when having HIL slot
- Waiting for the result to send review</t>
  </si>
  <si>
    <t>- Will re-run again today when having HiL slot: 6 TCs.</t>
  </si>
  <si>
    <t>- Will re-run again today when having HiL slot: 9 TCs.</t>
  </si>
  <si>
    <t>- Some lights signal didn't work correctly on HiL 2 (having potential solution for this issue, will recheck today)
- An issue with "EESPort_DeActivateErrors", let me ask Tool team about that issue today</t>
  </si>
  <si>
    <t>EESprt 5 TCS:
- Talk with Raghu about EESPort issue, he asked to check with Chaitrali but i didn't HiL slot to show the problem with her.
- Riddhi also got the same issue and already informed Dilip to be aware
Light signal is not statble 2 TCs.</t>
  </si>
  <si>
    <t>- EESPort issue has been fixed by using EESPortMutli block
- Issue with HiL2: the HiL got hang after executing the Init block</t>
  </si>
  <si>
    <t>- Fixing review comment and will resend two TCs after rerunning
- Moved 2 TCs to Implemented status and won't review until Sort to Ground works
- In the meantime, fixing and debunging 5 TCs</t>
  </si>
  <si>
    <t>- Review comment already fixed, one more TC got passed, will send to review again.
- Debugging 4 TIs (some light signals such as SL_HL, SL_VL.. does not work correctly)</t>
  </si>
  <si>
    <t>- Issue releated to Light signal is resolved (When LDS is OFF and IGN is ON, some light is ON because Parameter adp_Schnittstelle_Lichtbedienung is not set to default value.</t>
  </si>
  <si>
    <t>- Will discuss with Pranith and Vishnu about 4 TCs remains, some signals and tfl_l/tfl_r (it update from 0 to 18 instead of 15) didn't updated correctly.</t>
  </si>
  <si>
    <t>- Will send to review 1 TC by today
- 3 Tcs need discuss with Deepa and Pranith again, because last Friday Pranith told me it does not work correct</t>
  </si>
  <si>
    <t>CO: 238096
- 6 TCs
+ 2 Passed (sent to review)
+ 2 STG
+ 2 Failed, need to debug</t>
  </si>
  <si>
    <t>CO: 238098
- 6 TCs
+ 4 Passed (sent to review)
+ 2 STG Failed (OPL is raised already: )
Will send to review after team meeting
- Ask for new test cases today</t>
  </si>
  <si>
    <t>CO: 238098 (6 TCs)
- Fixing review coment, just sent to reviewer (Huong) to review again
CO: 262357 (3 TCs)
- Updated TI and re-run again 
- Still need to debug these cases again</t>
  </si>
  <si>
    <t>CO: ??? (10 TCs) Deepa will create and give me later
- 3 TI scripted
+ 1 Passed
+ 2 Failed
Continue 7 Tcs not implement yet and debug failed TC 
CO: 262357 (3 TCs) =&gt; Spending</t>
  </si>
  <si>
    <t>CO: ??? (10 TCs) Deepa will create and give me later
- 5 TI scripted
+ 1 Passed
+ 2 Failed
Continue 5 Tcs not implement yet and debug failed TC</t>
  </si>
  <si>
    <t>CO: 332106
- 10 TI scripted
+ Passed: 1
+ Failed: 9
+ Will debug today</t>
  </si>
  <si>
    <t>CO: 332106
- 10 TI scripted
+ Passed: 1
+ Failed: 9
+ Will come and ask Specifier (Ramya) to know the reason why some cases do not work as spec</t>
  </si>
  <si>
    <t>CO: 332106
- 10 TI scripted
+ Passed: 1
+ Failed: 9 ( I already confirmed with Ramya, she got the same issue and she will confirm with FL to raise the defect or do something like that).
+ Today i will discuss with Deepa to get new test.</t>
  </si>
  <si>
    <t>CO: 332106
- Start implement 10 new TCs
- Follow with Ramya about BAP issue</t>
  </si>
  <si>
    <t>CO: 332106 (20 TCs)
- Scripted 10 new TI
- BAP issue still happens, Ramya promised that she will check BAP issue today. I will ping her after this meeting to check with her</t>
  </si>
  <si>
    <t>CO: 332106 (20 TCs)
- I'm debugging Failed TCs and does not find out the root cause yet
- Will schedule the short meeting with </t>
  </si>
  <si>
    <t>CO: 332106 (20 TCs)
- Updated TI related to Smart Light Sensor
---------------------------------------- Total Aug -----------------------------------
- Understand test spec: 32 hrs
- Scripting: 24 hrs. (20 TCs)
- Debugging TC: 38 hrs (due to BAP TCs does not work correctly, some lights and signal does not update)
- 2 days off (16 hrs)
Total issue faced:
- Got issue with HiL such as: Init error, ECU error (12 hrs)
- Check Failed TC on Loadbox (16 hrs)
- Working with Specifier to clarify spec (20 hrs)
- Take time to run some Testcases several time because spec is incorrectly (16 hrs)
- Get knowledge sharing from Ms Huong (2 hrs)</t>
  </si>
  <si>
    <t>CO: 332106 (20 TCs)
- Updated TI after TS updated and re-run</t>
  </si>
  <si>
    <t>CO: 332106 (20 TCs)
- 5 TCs passed, just sent to review by today.
- 8 TCs: modified as test spec and debug. will send to review by eod tomorrow.
- 7 TCs: will check try to complete next week (Tues day)</t>
  </si>
  <si>
    <t>CO: 332106 (20 TCs)
- 5 TCs are fixing review comment
- Working on 15 TCs.</t>
  </si>
  <si>
    <t>CO: 332106
- 20 TI scripted
+ 5 TCs send to reviewer
+ 15 TCs are debugging
CO: 262357
+ Moved 2 TCs from Impletement status to Manual.
+ 4 working on them (included 1 TC from Quynh)
---------------------------------------------------------------------- Total Sep 144-----------------------------------------------------------------------
- Understanding TS: 28
- Implement TC and Updated TI: 24
- Debugging TC: 28
- Take leave: 64</t>
  </si>
  <si>
    <t>CO: 332106
- 15 TIs
+ 6 passed
+ 2 ECU
+ 7 TIs are working</t>
  </si>
  <si>
    <t>- CO: 332106 (remain 4 TCs)
+ 2 TCs passed
+ 2 TCs releated to ECU sleep/wake up</t>
  </si>
  <si>
    <t>- CO: 332106 (remain 2 TCs)
+ 2 TCs passed (already sent to reviewer)
+ 2 TCs releated to ECU sleep/wake up</t>
  </si>
  <si>
    <t>- CO: 332106 (remain 2 TCs)
+ 2 TCs releated to ECU sleep/wake up (Debugging)</t>
  </si>
  <si>
    <t>- Recheck Manual CAEw TCs if they can be automated or not (4 TCs)</t>
  </si>
  <si>
    <t>- Sent 2 TCs to reviewer.
- Implemented 4 TCs, read specification about those TCs</t>
  </si>
  <si>
    <t>- 6 TCs are inprocess
+ 2 TCs ECU Sleep/Wake got failed when re-executing on HiL 1 Scalexio
+ 2 new TCs got passed.
+ 2 new TCs Failed</t>
  </si>
  <si>
    <t>- CO: 332106
+ 3 TCs had sent to Reviewer
+ 3 TCs are debugging =&gt; Will send to Reviewer today</t>
  </si>
  <si>
    <t>- CO: 332106
+ 3 TCs had sent to Reviewer
+ Remains 4 TCs
- CO: 275171 (29 SW TCs): inprogress</t>
  </si>
  <si>
    <t>- CO: 275171 (29 SW TCs): inprogress
+ Try to send 10 TCs to reviewer by today</t>
  </si>
  <si>
    <t>- CO: 332106
+ Debugging 4 new TCs</t>
  </si>
  <si>
    <t>- Sent Review 4 TCs CHO.
- Checking LHO: 5 TCs.
- Confirm SW TCs with Vishnu.
- Check Why Parameter cannot write.</t>
  </si>
  <si>
    <t>" ------------------------------------------Issue Facing ---------------------------------------- 
1) Can not write parameter: adp_Transportmodus_Licht and adp_cho_trigger_fahrertuer &gt; Discuss with Aradhana to ask her fixing this issue.
2) TLF/R does not update properly in precondition (it always happens on Classic Hil 5 and some times on Scalexio)
--------------------------------------- Nov - Sumamry--------------------------------------- 
- Understanding TS, analyze requeriment, discuss with Specifiier: 32
- Implement TC: 36
- Debugging TC: 50
- Support LCM SW TCs: 20
- Project misc RBVH: 8</t>
  </si>
  <si>
    <t>CO 332106:
+ Implemented 10 CHO TIs
+ Debug above TIs</t>
  </si>
  <si>
    <t>Implementing SW TI.
issue: IGN cannot OFF when using XCP to read DTC.</t>
  </si>
  <si>
    <t>Execute F117.
Issue: XCP got disconnect when executing XCP protocol to read/write.</t>
  </si>
  <si>
    <t>Implement SW TI
issue: internal singals naming convention. Will discuss with Bindu.</t>
  </si>
  <si>
    <t>Implement SW TI of OB.
issue: XCP need to rebuild by Raghavanda</t>
  </si>
  <si>
    <t xml:space="preserve">OB transfer to India colleague.
Implement SW TI of OIO
</t>
  </si>
  <si>
    <t>Implement SW TI of OIO (Cont.)
Stuck 10 TCs.
issue: Connect &amp; Sync error. Create manual, will copy later.
- Missing macro
- Issue: Disscuss with FL regarding XCP signal</t>
  </si>
  <si>
    <t>Implement SW OH: 8 TCs(3 TCs kessy, 5 TCs implemented)
Investigate: CAPL to write and read XCP</t>
  </si>
  <si>
    <t>- Done implementation of 5 TCs of OH.
- Implement SW Terminal signal ZAT (CAPL): 18 TCs (16TCs can implement, 2 TCs cannot make ZAT2: 1, ZAT1 :0 in HW configuration.
issue: cannot read/write internal signal via XCP protocol by CAPL. --&gt; will discuss with FLs.</t>
  </si>
  <si>
    <t>Execution &amp; analyze result
Upload result to database
Continue to build CAPL script
Issue: 
 + Test specs are not clear lead to difficult to build CAPL script
 + No macro for CAPL script
 + Currently, cannot read internal signals when scriptting with CAPL
 + Loadbox is getting issue, cannot turn Ignition ON (need hard reset)</t>
  </si>
  <si>
    <t>- Update name of testcase SW TI.
- Implement MACRO of CAPL: 6 Macros.
- Pause implement 16 TCs of Terminal signal.
issue: need to re-discuss with FLs.</t>
  </si>
  <si>
    <t>- Done change name of testcase.
- Implement SW TI for Termial signal and respecitve Macros as well. 8/16 TC.
- Automation Desk: Check read/write internal variable by XCP protocol.
- Training for new India colleague about automation desk.
- Check read read internal variable when using CAPL.
Issue resolve:
+ Test spec were updated.</t>
  </si>
  <si>
    <t>- XCP can read in automation desk in new way (data store in ccp file).
- will change status in DOORs (CAPL task): 16 TCs
- Rework 6 TC in CAPL task.
- Done training new India coleague.</t>
  </si>
  <si>
    <t>- TI SW terminal signal (CAPL):
   + 11 changed status to implemented.
   + 5 TCs need to discuss with Bindu.
- Discuss with FL for new task.
issue: CAPL: cannot read internal signals due to out of date mapping file of CAPL (.ini).</t>
  </si>
  <si>
    <t>- Done CAPL task:
   + 4 TCs were changed to implemented.
   + 1 TC was changed to manual due to CAPL cannot make STG.
issue: same 13May. Will discuss with Bindu.</t>
  </si>
  <si>
    <t xml:space="preserve">Excution SW ZAT CAPL scripts:
- Debug issue XCP read in CAPL (File USED_XCP_Parameters.ini got issue will check with Gopi and Puru)
- Check with Bindu about new TCs of SW ZAT terminal signal.
</t>
  </si>
  <si>
    <t>- Ask Bindu for new task.
issue: same 13May.</t>
  </si>
  <si>
    <t>- Start to implement new TI for SW (11 cases, but 4 are obsoleted, will be done 7 cases for today)
- Issue: 
  + Read XCP in CAPL</t>
  </si>
  <si>
    <t>- Done implementation of 7 test cases (2 cases need to discuss with Bindu again)
- Will ask Bindu for new assignment
- Issue:
 + There's no loadbox slot
 + No kessy plugged in the loadbox (need to wait for Puru to check from Germany side)</t>
  </si>
  <si>
    <t>- Debug XCP with Puru cont.
- Separate FUSI &amp; Non FUSI to 2 zip files.</t>
  </si>
  <si>
    <t xml:space="preserve">
- Separate FUSI &amp; Non FUSI to 2 zip files.
Issue: internal variables cannot read event they existed in a2l file. </t>
  </si>
  <si>
    <t>- Debug FUSI SW TI: 44 TCs: 9 TCs in automation desk. 35 TCs in CAPL.
- Kessy SW TIs have to implement in CAPL. Will discuss Bindu.
issue: Name exist in A2L but cannot read, got error.</t>
  </si>
  <si>
    <t>- Implement CAPL for SW test terminal signals (14 TCs)
- Issue: A2L got issue, FL will check with developer</t>
  </si>
  <si>
    <t>- Implement CAPL for SW test terminal signals (14 TCs, done 3 with below issues)
- Issue:
 + The configuration of signals zat1 &amp; zat2 got problem on the loadbox in German
 + A2L got issue, FL will check with developer, still pending until now</t>
  </si>
  <si>
    <t>- Investigating in capturing XCP signals in parallel with CAPL script
- Updating execution duration for the new tool
- Issue:
 + There's no license for XCP connection, have to wait around 2 weeks</t>
  </si>
  <si>
    <t>- Try to continues 6 TC in CAPL. If not will change them to manual.
- Update Mohan's file: reason of failed TC. Puru will confirm with Mohan reason of this file.
issue: Loadbox is not available for checking. Loadbox need VT system.</t>
  </si>
  <si>
    <t>- Trying to build XCP function on Loadbox today
- Finalize automation TCs</t>
  </si>
  <si>
    <t>- Write XCP using CAPL document. (deadline: end of this week).
- XCP using CAPL sharing (next week).</t>
  </si>
  <si>
    <t>- Separate ZIP file to FUSI, Regression, Full test (for 4 modules: TSw, OHw, OBw, OIOw)
- Discuss to Bindu about modify TS ( in SW test) to apply new function XCP capturing.
- Write XCP using CAPL document. 
- Analyze result for new SW CB18</t>
  </si>
  <si>
    <t>- Discuss to Bindu about write TS for Mopf requirements.
- Analyze result for SW C118
- XCP sharing (next meeting)</t>
  </si>
  <si>
    <t>- Discuss to Bindu about write TS for Mopf requirements at 1:30PM.
- Issue: no night run due to lost zip file name from XML file (reported to Pallavi)</t>
  </si>
  <si>
    <t>- Read requirement for Mofp. --&gt; Review Bindu's TC after that.
- Debug failed TCs on SW C118(5 TCs for 4 modules: TSw, OHw, OBw, OIw)
issue: ECU cannot go to sleep. --&gt; will analyze.</t>
  </si>
  <si>
    <t>- Analyze result for full test of None FUSI with SW X118(TSw (32), OHw (12), OBw(13), OIw(21)). 
- Read requirement for Mofp. --&gt; Review Bindu's TC after that.
- Will support for Others network (not planed)</t>
  </si>
  <si>
    <t>- Support for Others network to implement TCs(analyzing TS first)</t>
  </si>
  <si>
    <t xml:space="preserve">- Implement 11 TCs of  ONw.
(There are many issue relate to TS need to check with Trivedi Shubham).
- Debug FIU pin STG with Bindu and Shukla
</t>
  </si>
  <si>
    <t>- Continue check issue with Shubham about ONw TS: Signals are not available.
- Debug FIU pin STG with Bindu and Shukla</t>
  </si>
  <si>
    <t>- Continue check issue with Shubham about ONw TS: There are 8 Failed TCs
- Debug FIU pin STG with Bindu and Shukla</t>
  </si>
  <si>
    <t>- Done scripting 10 TCs of ONw module (already gave to review)
- Implement new 12 TCs of ONw modules
- Debug FIU pin STG with Bindu and Shukla</t>
  </si>
  <si>
    <t>- Implement new 12 TCs of ONw modules
- Debug FIU pin STG with Bindu and Shukla</t>
  </si>
  <si>
    <t>- Debug issue on 12 TCs of ONw
- Analyze spec for TSw: "The ignition warning shall be triggered via any door."</t>
  </si>
  <si>
    <t xml:space="preserve">- Continue debug issue on 12 TCs of ONw (need to discuss with Shubham)
- Write TS for TSw: "The ignition warning shall be triggered via any door."
- prepare for execution with SW F118 ( check with Bindu if there are any updation for TS and TI)
</t>
  </si>
  <si>
    <t>- Execution and analyze FUSI testing for F118, X119
- Write TS for TSw: "The ignition warning shall be triggered via any door."
- Pending debug on ONw failed TCs due to execution plan</t>
  </si>
  <si>
    <t xml:space="preserve">- Execution Regression testing for F118 (4 modules: TSw, OHw, OBw, OIOw)
</t>
  </si>
  <si>
    <t>- Prepare for LLBP sharing(after CAR meeting)
- Debug ZAT failed TCs with Bindu (4TCs)
- Debug ONw failed TCs with Shubham (12TCs)
- Write 1 sample CAPL sripts to run on new hardware configuration( two ZAT pin separate)</t>
  </si>
  <si>
    <t>- Debug issue on failed TCs of ONw with Shuhbam(12TCs)
- Request loadbox to check CAPL script with separate ZAT pin (need Puru do configuration)
- use TSG tool to create TI for Mofp and debug with Bindu
- implement two new TCs of OIOw</t>
  </si>
  <si>
    <t>- Execution Regression test for 4 Modules with SW X119
- Waiting for Bindu's infomation to modify TS fixing TSG rules
- Debug issue on failed TCs of ONw with Shuhbam(total: 12TCs, hold: 5 TCs)(pending due to X119 execution)
- Issue: night run got error lead to I don't have the result</t>
  </si>
  <si>
    <t>- Debug issue on Failed TCs of ONw ( 6 TCs)</t>
  </si>
  <si>
    <t xml:space="preserve">- Debug issue on Failed TCs of ONw -&gt; Done and sent to review(5TCs)
- Discuss with FL for next plan
- self learning
</t>
  </si>
  <si>
    <t>- Execute FUSI test and 28 new TCs of Mopf for XG50 (Mopf)
- Analyze requirement for Mopf MWB and write TS</t>
  </si>
  <si>
    <t>- Execute FUSI test and 28 new TCs of Mopf for D119(Mopf)
- Analyze requirement for Mopf MWB and write TS</t>
  </si>
  <si>
    <t>- Analyze requirement for Mopf MWB and write TS</t>
  </si>
  <si>
    <t>- execution Regression and FULL test for Y 119
- Will work with CAPL task if any</t>
  </si>
  <si>
    <t>- execution Regression and FULL test for Y 119 (cont.)
issue:
- Some failed test cases will discuss with Puru.
- Dongle error on FIU test case.
- DTC issue ---&gt; will discuss with Chaitrli.</t>
  </si>
  <si>
    <t>- Execute Y150.
- Fix spec review comment.
- Discuss with Puru regarding using CAPL script for SW testing.</t>
  </si>
  <si>
    <t>- Implement CAPL scripts for test case belong to MOPF.
- Disscuss to close specify task.</t>
  </si>
  <si>
    <t>- Do the KT plan for two new people ( Rashme and Bhavana)</t>
  </si>
  <si>
    <t>Update TIs for 8 TCs of OIOw</t>
  </si>
  <si>
    <t>-------------------------------Issue---------------------------------------
- Open OPL : 3363123 : DTCs do not login when Short to Ground the FIU pin
LED_TASTER1 → STG → cannot observe DTC 0×0E0E07 on Hil LED_TASTER2 → STG → cannot observe DTC 0×0E1407 on Hil 
LED_TASTER3 → STG → cannot observe DTC 0×0E1007 on Hil LED_TASTER4 → STG → cannot observe DTC 0×0E1207 on Hil
Note: all DTCs are working fine on loadbox
------------------------------Total Sep 144-----------------------------
- Implement TCs and Update TIs: 20 TCs
- Execute for SW release: 160 TCs
- Update TS after review: 5 TCs (4h)
- Analyze requirement for Mopf: 32h
- on leave : 32h</t>
  </si>
  <si>
    <t>- Check with Bindu about Collaborator review
- Check with Bindu about Requirement for Mopf (MWB) was filled all necessary attributes in Doors or not .
- Change status on Doors for TSG TCs (28 TCs of Mopf)
- Read OIOw requirements (9 reqs)</t>
  </si>
  <si>
    <t>in another meeting</t>
  </si>
  <si>
    <t>- Execute regression for Z119
- Check with Bindu about Requirement for Mopf (MWB) was filled all necessary attributes in Doors or not .
- Change status on Doors for TSG TCs (28 TCs of Mopf)
- Check OIOw requirements (9 reqs)
- Verify TSG tool(cannot accesS TSG tool now)</t>
  </si>
  <si>
    <t>- prepare CAPL file for Mopf and execute on loadbox with ZO19
'- Check with Bindu about Requirement for Mopf (MWB) was filled all necessary attributes in Doors or not .
- Change status on Doors for TSG TCs (28 TCs of Mopf)
- Verify TSG tool</t>
  </si>
  <si>
    <t>- Execute FUSI and Delta TCs for 0119 and B151(Mopf)
- Write CAPL scripts for Mopf TCs (71 TCs)
Issue: Need someone in Germany prepare Loadbox with ZAT connection (Swathi)</t>
  </si>
  <si>
    <t>- Write CAPL scripts for Mopf TCs (71 TCs)
- debug Failed TCs and qualification time issue on SW ZQ19  
- Plan to share TSG tool tomorrow.</t>
  </si>
  <si>
    <t>_ Execute Regresion and Full test for C151</t>
  </si>
  <si>
    <t>Execute Regresion and Full test for C151
Debugging Failed TCs of OBw with Puru and Rashmi</t>
  </si>
  <si>
    <t>Implement 10TCs of SW TSw.</t>
  </si>
  <si>
    <t>- Check OPL 3093109 : FIU pin create DTC with STG, STB, OPL on HIL1,2
- Implement 10TCs of SW TSw.</t>
  </si>
  <si>
    <t>- Implement 10TCs of SW TSw. =&gt; Done
But I don't have any CO to give review. I will ask Puru CO number
- re-execute OBw module on HIL 1 with SW Z130. Since there are many failed TCs on HIL3. after that will upload the result to DB</t>
  </si>
  <si>
    <t>Implement 15 TCs of SW as SYS</t>
  </si>
  <si>
    <t>- Cont. Implement 15 TCs of SW as SYS
- Prepare tool for demo tomorrow</t>
  </si>
  <si>
    <t xml:space="preserve">
- Cont. Implement 15 TCs of SW as SYS =&gt; done and sent to review
'- Implement 21 TCs of TSw and OIOw
- Prepare tool for demo today</t>
  </si>
  <si>
    <t xml:space="preserve">
'- Implement 21 TCs of TSw and OIOw
- Prepare tool for demo today</t>
  </si>
  <si>
    <t xml:space="preserve">- Implement TC related Kessy: 8 TCs.
- Debug SW TCs on Automation Desk ~ 100 TCs.
- Implement 21 TCs of TSw and OIOw  --&gt; Pending
</t>
  </si>
  <si>
    <t>- Review TS &gt;100 TCs. Deadline: 06-Dec-2019</t>
  </si>
  <si>
    <t>- Debug issue on SW FUSI TSw test case:
 =&gt; There are 7 Failed TCs: need to recheck TIs, TS and requirement
=&gt; 3 Error TCs due to internal signal is not available in A2L file: will discuss with FL</t>
  </si>
  <si>
    <t>Check 2 failed TCs with Ajith.</t>
  </si>
  <si>
    <t>Implement SW TI.</t>
  </si>
  <si>
    <t>Sending Sys TI to review.</t>
  </si>
  <si>
    <t>Listout internal signals &amp; corresponding AEBE_Measurement_Value</t>
  </si>
  <si>
    <t>Will comeplete task Listout internal signals &amp; corresponding AEBE_Measurement_Value</t>
  </si>
  <si>
    <t>Issue: not Macro internal signal of SMLs function ---&gt; Discuss with FL to find solution.
Re-check test case with FL: 13 TCs:
   + 7 Test cases are failed when execute all.
   + 6 test cases are failed need clarification with FL.
---&gt; try to complete today.</t>
  </si>
  <si>
    <t>issue: cannot read/write internal signals that exist in SST file.
---&gt; Solution: write system signals, read internal signals and list out respective signals in a2l file. Ragu will make a mapping file.</t>
  </si>
  <si>
    <t>Implementing macro libraries
Issue: 
 + Macro requirements are not reviewed (not specified), out of date, need to clarify all time</t>
  </si>
  <si>
    <t>- Done implement Macros for lights, IO. waiting for review.
- Implementing macros of OH, OB
- Send mapping internal signal list.
Waiting for Pooja review TIs of SMLS: 44 TCs.</t>
  </si>
  <si>
    <t>- Waiting for feedback from FL and Dilip.
- Will contact with My for QM task.</t>
  </si>
  <si>
    <t>- Fix comment done.
- Waiting task from Dilip.
- Support Quynh implement SW TI.</t>
  </si>
  <si>
    <t xml:space="preserve">- Fixed macros as Quynh needed
- Done new macros (3)
</t>
  </si>
  <si>
    <t>- Checked with Bindu but there's no solution about updating status on DOORs since Dilip was off on that afternoon
- Review, rework done macros and implement new macros after changing status from FL</t>
  </si>
  <si>
    <t>- Update Light Macros as request.
- No Macro to implement</t>
  </si>
  <si>
    <t>- Will implement macros in OB, OH, Terminal Signal, ON,... (Bindu's function): around 30-40 macros
- Will check how to  check value 0-&gt;1-&gt;0 in Macro.</t>
  </si>
  <si>
    <t>Done Macro in Bindu's FLs.
- Will Check RBVH's OPLs.</t>
  </si>
  <si>
    <t xml:space="preserve">- Done tasks from Dilip
- Waiting for new assignment </t>
  </si>
  <si>
    <t>- Waiting for reviewed macros for implementation
 - Start to investigate about libraries
 - Discuss unclear points with tool team</t>
  </si>
  <si>
    <t>- issue: Waiting for review.
- Reading: meaning of Init Lib.</t>
  </si>
  <si>
    <t>- Checking some blocks (MAPorts...) in Init lib</t>
  </si>
  <si>
    <t>Waiting task.
- Research XCP in automation desk: from read, write XCP lib.</t>
  </si>
  <si>
    <t>- Continuos research XCP in automation desk.</t>
  </si>
  <si>
    <t>- Preparing for PSQR</t>
  </si>
  <si>
    <t>- perform PSQR team ENG31.
- Collect Review comment of MQB team.
- Prepare document for CAR meeting.
- Analyze XCP automation desk.
- Ask Pallavi training plan in tool team.</t>
  </si>
  <si>
    <t>- Collecting Review comment of MQB team.
- Prepare document for CAR meeting (only RBVH).</t>
  </si>
  <si>
    <t>- Submit review comment
- Done list out CAR points</t>
  </si>
  <si>
    <t>- Done report about EPQ work
- Starting to investigate about the XCP in AuD
- Working with Dilip about error in implementation</t>
  </si>
  <si>
    <t xml:space="preserve">- Not able to check EESPort issue due to no HiL slot. Dilip will work on it when having HiL.
- Discussed with Dilip about the plan, he told that: let management decide
</t>
  </si>
  <si>
    <t>- Waiting for task
- Continue for checking focast trainning document and sum up</t>
  </si>
  <si>
    <t>- Prepare document for focast training</t>
  </si>
  <si>
    <t>- Done scripting to create AuD proj from exported excel file
- Working on a script which can update some attributes in exising proj as Hoang's mentioned
- AuT ISTQB preparing
- Preparing for a Automation proprosal for our ENG3
 (processes, and activities, and timelines, and…risks…)</t>
  </si>
  <si>
    <t>- Done scripting, will demo today
- Discuss with Venkat &amp; Mohan about new task</t>
  </si>
  <si>
    <t>- Moving to new team
- Waiting for new task/process</t>
  </si>
  <si>
    <t>- Get the report from HiL &amp; update failed cases to excel file
- No night run result
- Re-execute failed cases but no HiL slot currently</t>
  </si>
  <si>
    <t xml:space="preserve">- Exported all groups
- Issue:
 + all HiL got issue lead to cannot re-execute failed test cases
</t>
  </si>
  <si>
    <t>- Re-executing on HiL &amp; collect report:
  + 46 failed cases are done untill now</t>
  </si>
  <si>
    <t>- Re-executing on HiL &amp; collect report: 
  + 49 failed cases are done untill now
- So many Diagnostic cases are failed (about 5 groups included approximately 50 cases until now), analyzed &amp; debugged with Venkat, Klaus already but no solutions, have to debug with Naresh today</t>
  </si>
  <si>
    <t>- Re-executing on HiL &amp; collect report: 
  + 81 failed cases are done untill now
- So many Diagnostic cases are still failed (about 2 groups included approximately 20 cases until now), previous executor was off for some week, trying to analyze with Naresh</t>
  </si>
  <si>
    <t>- Have just done evaluation task
- Uploading result to CC</t>
  </si>
  <si>
    <t>- MBLevo process introduction
- Will start with migration task (2016A-2017A) soon.</t>
  </si>
  <si>
    <t>Training</t>
  </si>
  <si>
    <t>- Migration task (1 groups, with 3 errors have to be checked)
- CC permission still not granted</t>
  </si>
  <si>
    <t>- Continue to work on migration task (investigating to resolve error test cases during migration)</t>
  </si>
  <si>
    <t>- Finished migration for one group
- Started three more groups:
 + First group: 22 error cases (fixed 9, investigating 13 cases)
 + Second &amp; Third groups: executing on HiL</t>
  </si>
  <si>
    <t>- Working on evaluation task for new release S0710:
 + Done: 1 groups (TSH_LIN3_APK)
 + In-progress: 3 groups (Dianostic_Taster_I, Dianostic_Taster_II, Dianostic_Taster_III)</t>
  </si>
  <si>
    <t>- Done Dianostic_Taster_II
- In-progress: Dianostic_Taster_I</t>
  </si>
  <si>
    <t>- Done TSH_WischenWaschen_D, Dianostic_Taster_II
- In-progress: Dianostic_Taster_I, TSH_WischenWaschen_A, TSH_Taster_Wakeup
- Issue: 
  + ClearCase permission problem.
  + Cannot use HTML2CHM tool on my PC.</t>
  </si>
  <si>
    <t>- Having suggestion from Klaus: 
 + Just completed the evaluation then check in to CC (using HiL to check them in)
 + Another member will get the report then help to create chm file &amp; copy the report to release folder
- Trying to finish evaluation task in this week</t>
  </si>
  <si>
    <t>- Completing evaluation phase for this release (get the report &amp; send to others for converting)
- One group remaining for evaluation (will be done by today)</t>
  </si>
  <si>
    <t>- Starting new evaluation task for new release SB711
- Installing new tool chain SYNECT
- Issue: my hard disk is almost full (only 256GB), cannot load repository to local, finding solution for it</t>
  </si>
  <si>
    <t>- Have just done checking pre-release SW SB711
- Temporary solution for previous issue: a PC will be setting up at German to remote from my side</t>
  </si>
  <si>
    <t>in another Meeting.</t>
  </si>
  <si>
    <t>- Evaluation task for Delta S0711(have to complete in this week)</t>
  </si>
  <si>
    <t>- Evaluation task for S0711</t>
  </si>
  <si>
    <t>- Collect reports, generate .chm files
- Prepare for evaluation task of new release S0712</t>
  </si>
  <si>
    <t>- Evaluation task for S0712
- Complete &amp; submit PQSR for Oct
- Review session with GrM &amp; DM</t>
  </si>
  <si>
    <t>- Evaluation task for S0712: 6 groups</t>
  </si>
  <si>
    <t>- Analyzing PKO release with Shalini, try to get the demo on the car
- Having meeting about SYNECT &amp; SVN topic
- Working with Naresh on HiL topic (RBEI HiL is currently free)</t>
  </si>
  <si>
    <t>- Meeting on SYNECT topic
- Migration task in SYNECT</t>
  </si>
  <si>
    <t>- Adding test cases to groups in ALM (22 groups with approximately 4000 cases)</t>
  </si>
  <si>
    <t xml:space="preserve">- Finished adding test cases to groups in RQM
- Issue: 
 + Many test cases are missing lead to cannot be added, discussing for solution with team
</t>
  </si>
  <si>
    <t>- Checking &amp; evaluation results for S0712 with HW Cluj
- Issue: PC request is not approved yet</t>
  </si>
  <si>
    <t xml:space="preserve">- Evaluation for S0712 with HW Cluj
- All HiLs are setting up with SYNECT &amp; SVN, but my PC is not available
</t>
  </si>
  <si>
    <t xml:space="preserve">- Done eval for S0712 with HW Cluj
- Preparing for Dec EPQ work
- Checking missing test cases on RQM &amp; inform to Klaus for further action
</t>
  </si>
  <si>
    <t xml:space="preserve">- Working on EPQ topic
- Checking missing test cases on RQM &amp; inform to Klaus for further action
</t>
  </si>
  <si>
    <t>- Setting up new PC</t>
  </si>
  <si>
    <t>- Working with Naveenan on migration task using SYNECT</t>
  </si>
  <si>
    <t>99 SW TI: 
- Fixing finding of first zip (37 TCs)
- Implementing zip2 (37 TCs)
- To do zip 3 (25 TCs)</t>
  </si>
  <si>
    <t>sick</t>
  </si>
  <si>
    <t>99 SW TI: 
- Done zip 1.
- Implementing zip2 (37 TCs)</t>
  </si>
  <si>
    <t>100 SW TI: 
- Done zip 2.
- Implementing zip3 (25 TCs)</t>
  </si>
  <si>
    <t>Rework zip3
Implement new CO 13 TCs.</t>
  </si>
  <si>
    <t>Done zip3 of SW TI.
Implemt SyS TI: 
   + 21 TC belong to FLA.</t>
  </si>
  <si>
    <t>Implmenting system test cases: 35 cases (scripted 13 cases)
Issue: 
 + Error INIT when getting night run reports</t>
  </si>
  <si>
    <t>Implement cont. sripted 18 TCs. Passed 5 TCs.</t>
  </si>
  <si>
    <t>Implement cont. 35 TCs
Scripted 21 TC. Passed 5 TCs.</t>
  </si>
  <si>
    <t>- Implement cont. Scripted 23 TCs.
- Send 9 TCs to review.
- Re-execute 2 test case on loadbox</t>
  </si>
  <si>
    <t>- Implement cont. Scripted 25 TCs - in-progress.
- Fixed review comments. Will send back to reviewer when getting report.</t>
  </si>
  <si>
    <t>- Send Sys TI to Huong.
- SW FUSI 01 14: 15 TCs. scripted 9 TCs.
issue: KL_15 cannot set to 1 because incorrect a2l file.</t>
  </si>
  <si>
    <t>- Implement new 31 TCs (01 02). Done (20TCs)
- SW FUSI 01 14 : 15TCs (Done 11 TCs)
Issue: Missing Macro - will discuss with Dilip</t>
  </si>
  <si>
    <t>- Send to review 11 TC 0114.
- SW 0102: 31 TCs.</t>
  </si>
  <si>
    <t>- 1 CO is sent to review after reworked, waiting for result (0114)
- 1 CO (0102) done 17 cases, waiting for macros (5 cases), will do the rest (9 cases) today.</t>
  </si>
  <si>
    <t>- Rework CO (0114) after reviewed 
- Waiting for new submitting macros
- Waiting review result from Huong
- Ask for new assignment from FL
- CO 0102: done 21 cases, 10 cases remaining (waiting for macros)</t>
  </si>
  <si>
    <t>- Sent all FUSI SW TI to review.
- implementing 4 Non Fusi TI.</t>
  </si>
  <si>
    <t>- Done SW TI. Focus Sys TI.
- Done Implemented: 5 TCs.</t>
  </si>
  <si>
    <t>issue: 
+CAN cannot sleep(will check with Chaitrali)
+ 4 TCs got issue with HW output(High beam, low beam and rear fog light don't update value correctly )</t>
  </si>
  <si>
    <t>Get 5 new TCs to implement</t>
  </si>
  <si>
    <t>- Fixing review finding 4 TCs .
- Get another 5 TCs (1 Mopf).</t>
  </si>
  <si>
    <t>- 4 TCs sent to Reviewed.
- New 5 TCs:
   + 2 canceled TCs due to Mopf, FFB.
   + 2 failed TCs are debugging.
   + 1 TC is passed.</t>
  </si>
  <si>
    <t>- Debug 2 TCs failed
- Get 3 new TCs to implement</t>
  </si>
  <si>
    <t>- Done Scripted: 6 TCs 
- Debugging: 5TCs
- Issue: 
+ Short to GND is not working in scalexio HIL's (OPL: 2892719)
+ Dauerfahrlicht = 100% always (expect = 80%) -&gt; Thong will discuss with Pranith about this issue today</t>
  </si>
  <si>
    <t>- Scripted: 6 TCs
     + 1 BAP --&gt; manual
     + Passed: 2 TCs
     + Debugging: 3 TCs</t>
  </si>
  <si>
    <t>- Scripted: 6 TCs:
     + Passed: 2 TCs
     + Debugging: 3 TCs
- Support Huong's TI.</t>
  </si>
  <si>
    <t>- Get 2 new TCs to implement
- Run 3 TCs to get properly report to send reviewer
- Debugging: 1 TCs</t>
  </si>
  <si>
    <t>- Done Script: 2 TCs --&gt; need to debug
- Have properly report of 3 TCs to send reviewer today
- Issue: 
  + 1 TC: cannot STG
  + 1 TC: need Huong support check it on loadbox</t>
  </si>
  <si>
    <t>- Debugging: 2 TCs</t>
  </si>
  <si>
    <t>- Debugging: 2 TCs
- Rework: 3 TCs after fixing review comment</t>
  </si>
  <si>
    <t>- Debugging: 2 TCs --&gt; need read requirement
- Send report to reviewer after fixing review comment</t>
  </si>
  <si>
    <t>- Debugging: 2 TCs (1 passed, 1 failed)</t>
  </si>
  <si>
    <t xml:space="preserve">- Debugging: 2 TCs (1 passed, 1 failed)
</t>
  </si>
  <si>
    <t>- Debugging: 2 TCs (1 passed, 1 failed)
- Need to discuss with Vishnu about TC failed</t>
  </si>
  <si>
    <t>3 TCs are pending:
- Debugging: 2 TCs
  + 1 passed
  + 1 failed: Have already discuss with Pranith but he didn't change test spec.
  + 1 test case related 80% ilumination. Will discuss with Deepa.</t>
  </si>
  <si>
    <t>- 2 TCs are pending (regression test):
+ 1 passed
+ 1 failed: Need to ask Deepa about some parameter and signals
- Send 1 TC (old process) to reviewer</t>
  </si>
  <si>
    <t>- 2 TCs are pending (regression test): 
+ 1 passed 
+ 1 failed: Need to ask Deepa about some parameters and signals (will be done by today)
- Send 1 TC (old process) to reviewer
- Support chi Huong to implement 3 TCs (will done by today)</t>
  </si>
  <si>
    <t>- 2 TCs are pending (regression test): 
+ 1 passed 
+ 1 failed
Issue:
 - Cannot ask Deepa about the failed test case (</t>
  </si>
  <si>
    <t>- Done 2 TCs Regression Test (move to delivered folder)
- Received 10 TCs in 0105 Comfort and Ambeint Exterior Lighting:
        + Scripted: 5 TCs</t>
  </si>
  <si>
    <t>CO:  (Total: 10 TCs) 
- 6 TI scripted 
+ 1 Passed 
+ 2 Failed 
+ have already given night run but init got error ==&gt; don't have report
Continue 4 Tcs not implement yet and debug failed TC</t>
  </si>
  <si>
    <t>CO: 332106 
- 10 TI scripted 
        + Passed: 2 
        + Failed: 8
Total: 10 test cases (6 TCs FFB, 7 TCs smartlight sensor)</t>
  </si>
  <si>
    <t>CO: 332106 
- 10 TI scripted        
      + Passed: 2
      + 1 test case passed if run 3 times       
      + Failed: 7 
Total: 10 test cases (6 TCs FFB, 7 TCs smartlight sensor)</t>
  </si>
  <si>
    <t>CO: 332106 - 10 TI scripted              
+ Passed: 2      
+ 2 test cases were deleted            
+ Failed: 6
 Total: 8 test cases (4 TCs FFB, 5 TCs smartlight sensor)
Need to ask specifier (Ramya) about test spec</t>
  </si>
  <si>
    <t>CO: 332106 
- 10 TI scripted               
+ Passed: 2
+ 1 test case was changed VV_Status to Specified        
+ 2 test cases were deleted            
+ Failed: 5 
Total: 7 test cases (3 TCs FFB, 4 TCs smartlight sensor) 
Need to ask specifier (Ramya) about test spec</t>
  </si>
  <si>
    <t>CO: 332106 
- 10 TI scripted               
+ Passed: 3 --&gt; sent to reviewer and rework after review
+ 1 test case was changed VV_Status to Specified         
+ 3 test cases were deleted             
+ Failed: 3 (2 pending due to FFB, 1 debugging)
Total: 6 test cases (3 TCs FFB, 3 TCs smartlight sensor) 
Receive 5 TCs to implement</t>
  </si>
  <si>
    <t>CO: 332106 
- 10 TI scripted               
+ Passed: 3 --&gt; sent to reviewer and rework after review but now this test cases failed on D119
+ 1 test case was changed VV_Status to Specified         
+ 3 test cases were deleted             
+ Failed: 3 (2 pending due to FFB, 1 debugging) 
Total: 6 test cases (3 TCs FFB, 3 TCs smartlight sensor) 
Done Scripted new 5 TCs -&gt; discuss with specifier about test spec</t>
  </si>
  <si>
    <t>CO: 332106 
- 10 TI scripted               
+ Passed: 3 --&gt; sent to reviewer and rework after review 
+ 1 test case was changed VV_Status to Specified         
+ 3 test cases were deleted             
+ Failed: 3 (2 pending due to FFB, 1 debugging) 
Total: 6 test cases (3 TCs FFB, 3 TCs smartlight sensor) 
Done Scripted new 5 TCs -&gt; discuss with specifier about test spec
Issue:
- Need FFB to check test case leaving home at day ---&gt; pending
- BAP configuration: Library got failed with respondsibility (6h)
- SCM issue: T: drive which someone tried to load a wrong location. The new changes from SCM could not be accepted in wrong location. Night run report was wrong version (4h)
- Test case was changed to specified after scripted without information (1h)
- Test cases were deleted after scripted and debug without information (6h)
- Discuss with specifier about test spec (12h)
- Analyze to understand functionality (22h)
- Take time to run some Testcases several time because spec is incorrectly
---------------------------------------------------------------------- Total Aug ----------------------------------------------------------------------- 
- Understanding TS: 25
- Implement TC: 18 
- Debugging TC: 20</t>
  </si>
  <si>
    <t xml:space="preserve">CO: 332106 
- 11 TI scripted               
+ Passed: 3 --&gt; sent to reviewer and rework after review 
+ 1 test case was changed VV_Status to Specified         
+ 3 test cases were deleted             
+ Failed: 8 (2 pending due to FFB, 6 debugging) 
</t>
  </si>
  <si>
    <t>CO: 332106 
- 11 TI scripted               
  + 3 Passed: 3 --&gt; Sent to reviewer after rework  
  + 5 Passed: 5 --&gt; sent to reviewer
  + 3 Failed: 3 (2 pending due to FFB, 1 debugging) </t>
  </si>
  <si>
    <t xml:space="preserve">CO: 332106 
- 16 TI scripted                
     + 8 Passed: moved to delivered folder
     + 1 Passed: wait for proper report  
     + 2 Failed: pending due to FFB
     + 5 test cases are implementing
</t>
  </si>
  <si>
    <t>CO: 332106 
- 8 TI scripted
     + 1 Passed: wait for proper report =&gt; need to recheck test spec
     + 2 Failed: pending due to FFB
     + 5 test cases are implementing =&gt; test specs incorrect =&gt; need to recheck test specs with specifier.</t>
  </si>
  <si>
    <t>CO: 332106 
- 8 TIs scripted     
      + 3 Passed: will send reviewer     
      + 2 Failed: pending due to FFB     
      + 3 Failed: debugging</t>
  </si>
  <si>
    <t>CO: 332106 
- 13 TIs scripted          
        + 5 Passed: sent to reviewer          
        + 2 Failed: pending due to FFB          
        + 1 Failed: debugging (facing issue with check ECU sleep wakeup lib =&gt; Have HIL call and check with tool team)
        + 5 test cases are implementing</t>
  </si>
  <si>
    <t>CO: 332106 
- 18 TIs scripted
       + 10 Passed: Moved to delivered folder
       + 2 Failed: pending due to FFB
       + 1 Failed: debugging (facing issue with check ECU sleep wakeup lib =&gt; Have HIL call and check with tool team)
       + 3 Passed: need to recheck before send to reviewer
       + 2 test cases are implementing</t>
  </si>
  <si>
    <t>CO: 332106 
- 7 TIs scripted
       + 2 Failed: pending due to FFB
       + 1 Failed: debugging (facing issue with check ECU sleep wakeup lib =&gt; Have HIL call and check with tool team)
       + 3 Passed: Moved to delivered folder
       + 1 test case are implementing
----------------------------------------------------------------Issue Facing in Sep---------------------------------------------------------------
- ECU/CAN can not reach sleep (4) 
- SmartLS can not working in HW 009 (7) 
- fixed and explored Clear-case issue : (1) 
----------------------------------------------------------------------TotalSep 143--------------------------------------------------------------------
 - Understanding TS: 25
 - Implement TC: 30
 - Debugging TC: 38
 - Training : 30
 - Discuss with reviewer and specifier: 20</t>
  </si>
  <si>
    <t>CO: 332106 
- 3 TIs scripted
       + 2 Failed: pending due to FFB
       + 1 Failed: debugging (facing issue with check ECU sleep wakeup lib)
- Support anh Thong: 5 TCs ==&gt; need to ask chi Huong about test spec
Rework CO 262357 (Total: 4TCs)
- 1 Passed
- 3 Failed: facing issue with STG</t>
  </si>
  <si>
    <t>CO: 332106 
- 3 TIs scripted
       + 2 Failed: pending due to FFB
       + 1 Failed: pending due to ECU sleep wakeup (facing issue with check ECU sleep wakeup lib)
 - Support anh Thong: 5 TCs
       + 3 Passed: will send to reviewer after recheck.
       + 2 Failed: debugging
 Rework CO 262357 (Total: 4TCs)
 - 2 Passed  ==&gt; Will send to reviewer
 - 2 Failed: facing issue with STG ==&gt; raise OPL</t>
  </si>
  <si>
    <t>CO: 332106
 - 3 TIs scripted
       + 2 Failed: pending due to FFB
       + 1 Failed: pending due to ECU sleep wakeup (facing issue with check ECU sleep wakeup lib)
 - Support anh Thong: 5 TCs
       + 5 Passed: will send to reviewer after specifier change test specs.
 Rework CO 262357 (Total: 4TCs)
 - 2 Passed: Moved to delivered folder
 - 2 Failed: facing issue with STG ==&gt; raise OPL</t>
  </si>
  <si>
    <t xml:space="preserve">CO: 332106
 - 3 TIs scripted
       + 2 Failed: pending due to FFB
       + 1 Failed: pending due to ECU sleep wakeup (facing issue with check ECU sleep wakeup lib)
 - Support anh Thong: 5 TCs
       + 5 Passed: waiting properly reports after fix comment review.
Support chi Huong:
 - 3 Test cases need to implement: will start after have properly reports
</t>
  </si>
  <si>
    <t xml:space="preserve">CO: 332106
 - 3 TIs scripted
       + 2 Failed: pending due to FFB
       + 1 Passed: will send reviewer
 - Ask Deepa for new task
</t>
  </si>
  <si>
    <t xml:space="preserve">CO: 332106
 - 8 TIs scripted
       + 2 Failed: pending due to FFB
       + 1 Passed: sent to reviewer
       + 5 test cases are implementing
</t>
  </si>
  <si>
    <t xml:space="preserve">CO: 332106
 - 8 TIs scripted
       + 2 Failed: pending due to FFB (have to wait for new ECU connected)
       + 1 Passed: wait proper reports 
       + 5 test cases need re-implement after discuss with specifier
</t>
  </si>
  <si>
    <t xml:space="preserve">CO: 332106
 - 8 TIs scripted
       + 2 Failed: on-hold due to FFB
       + 3 Passed: moved to delivered folder 
       + 3 Passed: sent to reviewer
       + Recheck Manual CAEw TCs if they can be automated or not (5 TCs)
</t>
  </si>
  <si>
    <t xml:space="preserve">CO: 332106
 - 8 TIs scripted
       + 2 Failed: on-hold due to FFB
       + 3 Passed: moved delivered folder
       + 3 Failed: Debugging
</t>
  </si>
  <si>
    <t xml:space="preserve">CO: 332106
 - 5 TIs scripted
       + 2 Failed: on-hold due to FFB
       + 1 Passed:
       + 1 Failed: RCM: 297432
       + 1 Failed: software (Z130) issue --&gt; Ramya will raise issue ticket
</t>
  </si>
  <si>
    <t xml:space="preserve">CO: 332106
 - 7 TIs scripted
       + 2 Failed: on-hold due to FFB
       + 2 Passed: Moved to delivered folder
       + 1 Failed: RCM: 297432 --&gt; moved to delivered folder
       + 4 Passed: 
       + 1 Failed: facing issue with trunk door
</t>
  </si>
  <si>
    <t xml:space="preserve">CO: 332106
 - 13 TIs scripted
       + 2 Failed: on-hold due to FFB
       + 4 Passed: will sent to reviewer
       + 1 Failed: on-hold --&gt; wait specifier checked
       + 6 new test cases to implement
</t>
  </si>
  <si>
    <t xml:space="preserve">CO: 332106
 - 13 TIs scripted
       + 2 Failed: on-hold due to FFB
       + 4 Passed: moved to delievered folder
       + 1 Failed: discuss with specifier
       + 6 Passed: will send to reviewer after specifier change test specs
</t>
  </si>
  <si>
    <t xml:space="preserve">CO: 332106
 - 9 TIs scripted
       + 2 Failed: on-hold due to FFB
       + 1 Failed: discuss with specifier
       + 6 Passed: will send to reviewer after specifier change test specs
</t>
  </si>
  <si>
    <t xml:space="preserve">CO: 332106
 - 9 TIs scripted
       + 2 Failed: on-hold due to FFB
       + 1 Failed: discuss with specifier
       + 6 Passed: will send to reviewer
</t>
  </si>
  <si>
    <t xml:space="preserve">CO: 332106
 - 9 TIs scripted
       + 2 Failed: on-hold due to FFB -&gt; will recheck 
       + 7 Passed: sent to reviewer.
       + Take new 5 test cases regarding LHO/LHO at Day to implement.
</t>
  </si>
  <si>
    <t xml:space="preserve"> ------------------------------------------Issue Facing ---------------------------------------- 
1) Cannot write parameter adp_Transportmodus_Licht  : 1.5  ==&gt; Discuss with tool team and recheck.
--------------------------------------- Nov - Sumamry--------------------------------------- 
- Understanding TS: 37
- Implement TC: 21
- Debugging TC: 40
- Analyze requirements: 32
- Discuss with specifier: 12
- Team meeting: 15   
- Project mics in RBVH: 9.5</t>
  </si>
  <si>
    <t>- Implementing CO 332106:
+ 7 implemented: fixed review comment, will send to re-review once getting good report.
+ 11 LHO TCs are implementing.</t>
  </si>
  <si>
    <t>- Implementing CO 332106:
+ 7 implemented: fixed review comment, will send to re-review once getting good report.
+ 14 test cases LHO have done scripted.
+ 4 test cases VRB (2 CHO - 2 LHO) have done scripted.</t>
  </si>
  <si>
    <t>issue: too many place to fill data :
- RBVH_Productivity
- Teamchart_board
- CO tracking (CDL team)
- Arun's file (CDL team)
- ALM task.
---&gt; Huong will discuss with Pallavi try to reduce team effort.</t>
  </si>
  <si>
    <t>Pro-active to find ISTQB class in company to join.</t>
  </si>
  <si>
    <t>Meeting with GrM at 03:30 pm</t>
  </si>
  <si>
    <t>Next meeting with GrM is at 03: 30 pm 25th Apr 2019</t>
  </si>
  <si>
    <t>Next meeting with GrM is shifted to at 03: 30 pm 9th May</t>
  </si>
  <si>
    <t>Risk discussion will be conducted on next Wed: 2h30 (India)</t>
  </si>
  <si>
    <t>WFS: signal for security.
if unvalid key this signal will lock all engine, ... it's for anti theft system.
Use for Kessy. (immobilizer)</t>
  </si>
  <si>
    <t>- Team problem solving (meeting at 4PM GMT+7 28-May-2019)</t>
  </si>
  <si>
    <t>Risk analyze MQB team: Thursday 3h30.</t>
  </si>
  <si>
    <t>Risk analyze MQB team: Next Monday 3h30.</t>
  </si>
  <si>
    <t xml:space="preserve">June: QA: Will check process with PMs.
</t>
  </si>
  <si>
    <t>Team suggestion: execute the Generate_Test_XML.py before setting night run to get the latest path of zip files</t>
  </si>
  <si>
    <t>CAR meeting will be conducted around 22 July.</t>
  </si>
  <si>
    <t>1. At post condition: usually forgot to set signals/parameters to default value (this can affect to next TC)
2. Usually mismatch when writing parameters (typo in TS, redundant space, careless when changing prefix...)
3. Forget adding signals in stimulation part to capture
4. Don't care about the capture time in TI, usually let it default
5. Waiting time is not correct due to mismatch between raw value &amp; physical value (or second/milisecond)
6. With some specific TCs, implementer has not been taken care about the order of steps to write parameters/signals (ex: turn on ignition before reading expected value of capturing signals)</t>
  </si>
  <si>
    <t>- ENG3: kick off an automation team
 + Collect all problems from all projects/team in ENG3 &gt;&gt; try to automate them
- CAR meeting will be conducted on 18-Jul</t>
  </si>
  <si>
    <t>Mail group for RBVH MQB team: 
'ENG3_MQB_Project@bcn.bosch.com</t>
  </si>
  <si>
    <t xml:space="preserve">- 05-Sept: Techtalk
 + Which is good technical in our project?
We will share about the dSpace: how it work, connection, </t>
  </si>
  <si>
    <t>Thursday meeting will move to afternoon.</t>
  </si>
  <si>
    <t xml:space="preserve">- Record Hil error data happened frequently.
- HiL slot: If team cannot use HiL slot as calendar, should not remove name in Calendar, should keep the reason there then ask respective FL to get 1 slot same day
</t>
  </si>
  <si>
    <t>- Lamp control: should be active (01) / inactive (00) by 
Read: 22 12 05 --&gt; Res: 62 12 05 01
Write: 2E 12 05 00--&gt; Res: 6E 12 05
   + not activated --&gt; without ZAT
   + activated --&gt; with ZAT
- ECU sleep: adp_Kessy_aktive = 0, adp_DWA_mit_Einfachhorn = 0, adp_DWA_verbaut = 0</t>
  </si>
  <si>
    <t>https://sites.inside-share.bosch.com/sites/034012/_layouts/15/WopiFrame2.aspx?sourcedoc=/sites/034012/Documents/10%20Management/10_07_Execution%20Tracking/VRA_VRB_MoPf_X100_Plan.xlsx&amp;action=default</t>
  </si>
  <si>
    <t>Will discuss GPD plan on next Friday.</t>
  </si>
  <si>
    <t>Complete Dipstick survey by tomorrow.</t>
  </si>
  <si>
    <t>Ngoc will prepare slide regarding process of MQB team.</t>
  </si>
  <si>
    <t>Team will do self assessment and ask HuongPham if having any question.</t>
  </si>
  <si>
    <t>Quynh: Asked Tool team to add new parameter and re-check it.</t>
  </si>
  <si>
    <t>SDF unlocking for new ECU/ mass eraser ECU
Step 1: development mode. Make sure that "Tester present" is activated
Step 2: Send an request 31 04 0c 01 KEY
Step 3: check parameter can be written or not. If not, we have to mass eraser again(something may be wrong when flashing bootloader or SW)</t>
  </si>
  <si>
    <t>Date</t>
  </si>
  <si>
    <t>HiL issue</t>
  </si>
  <si>
    <t>HiL</t>
  </si>
  <si>
    <t>Tester</t>
  </si>
  <si>
    <t>Action</t>
  </si>
  <si>
    <t>HiL List</t>
  </si>
  <si>
    <t>Dongle error with TCs related FIU</t>
  </si>
  <si>
    <t>Scalexio HiL2</t>
  </si>
  <si>
    <t>Stopped exute after getting this error</t>
  </si>
  <si>
    <t>Scalexio HiL1</t>
  </si>
  <si>
    <t>Time Total (hrs) Sep</t>
  </si>
  <si>
    <t>Time Total (hrs) Oct</t>
  </si>
  <si>
    <t>Time Total (hrs) Nov</t>
  </si>
  <si>
    <t>Moto rotation is not working.</t>
  </si>
  <si>
    <t>Classic HiL5</t>
  </si>
  <si>
    <t>Uyen checked with Chaitrali and raised OPL. Uyen will follow up with this</t>
  </si>
  <si>
    <t>OPL 3352310</t>
  </si>
  <si>
    <t>Scalexio HiL3</t>
  </si>
  <si>
    <t>Door Lock is not working</t>
  </si>
  <si>
    <t>Classic HiL1</t>
  </si>
  <si>
    <t>Test builder exception error when running Init</t>
  </si>
  <si>
    <t>This error sometimes occurs in Classic HILs</t>
  </si>
  <si>
    <t>Classic HiL2</t>
  </si>
  <si>
    <t>ECU, CAN sleep wake-up</t>
  </si>
  <si>
    <t>Classic HIL5</t>
  </si>
  <si>
    <t>ECU, CAN sleep/wakeup not working</t>
  </si>
  <si>
    <t>Classic HiL3</t>
  </si>
  <si>
    <t>FFB Panic is not working</t>
  </si>
  <si>
    <t>Classic HiL4</t>
  </si>
  <si>
    <t>Free Raw Message in Bus Navigator is not working</t>
  </si>
  <si>
    <t>Are not able to write parameter when ECU wake up after making sleep.</t>
  </si>
  <si>
    <t>OPL or discussion?</t>
  </si>
  <si>
    <t>HIL not stable after stop night-run execution</t>
  </si>
  <si>
    <t>Classic HIL 1</t>
  </si>
  <si>
    <t>There is one light HW pin Which is always 100. maybe because of this pin, Chaitrali will raise an OPL for this.</t>
  </si>
  <si>
    <t>SmartLS can not working in HW 009</t>
  </si>
  <si>
    <t>Stopped exute after getting this failed</t>
  </si>
  <si>
    <t>HW output cannot be dim</t>
  </si>
  <si>
    <t>ECU went to emergency mode</t>
  </si>
  <si>
    <t>Discuss with tool team</t>
  </si>
  <si>
    <t>Lock/Unlock taster is not working</t>
  </si>
  <si>
    <t>ECU is not connected to HiL.</t>
  </si>
  <si>
    <t>Huong change the ECU from HW009 to HW013</t>
  </si>
  <si>
    <t>FFB lib is not working</t>
  </si>
  <si>
    <t>ECU is not unlocked</t>
  </si>
  <si>
    <t>Control Desk issue</t>
  </si>
  <si>
    <t>ECU issue</t>
  </si>
  <si>
    <t>Cannot write parameter adp_Transportmodus_Licht</t>
  </si>
  <si>
    <t>Internal lock is not happening after unlocking with sti_FFB</t>
  </si>
  <si>
    <t>Need lab to investigate or research.</t>
  </si>
  <si>
    <t xml:space="preserve">Total of TCs </t>
  </si>
  <si>
    <t>date</t>
  </si>
  <si>
    <t>Owner</t>
  </si>
  <si>
    <t>No information in advance.</t>
  </si>
  <si>
    <t xml:space="preserve">From CO332397. Moved to manual
7 : require 2-3 remote keys
1 : related to VIT  -&gt; can not be implemented
2 : adp_entriegelungsmodus = 3 not applicatble to implement
1 : belongs to Aarti not for me
</t>
  </si>
  <si>
    <t xml:space="preserve">From CO369538
3 : TCs related to personalisierung, can not be implemented
</t>
  </si>
  <si>
    <t>OPL 3423672
In dicussion
C47 HW pin [LED_HS_HZG/ c_HiL__LED_Heckscheibenheizung] update was done on SCALEXIO HILs. But it is not done on Classic HILs. It might affect to Classic project if connect resister 680Ohm to this pin</t>
  </si>
  <si>
    <t>From CO317215
TC have been done implementation, But requirement have been changed without inform from system engineer, Effort has to spend to modify Testpec and Test implementation</t>
  </si>
  <si>
    <t xml:space="preserve">sti_LockUnlock_Taster_zentral is not working </t>
  </si>
  <si>
    <t>2 TCs moved to manual due to Panik functionality relevant </t>
  </si>
  <si>
    <t>re-Lock can not work on unauthorized ECUs</t>
  </si>
  <si>
    <t>only Authorized ECUs</t>
  </si>
  <si>
    <t>TCs related to Unplausible and plausible with ZAT, can not perform in HIL
loadbox working properly</t>
  </si>
  <si>
    <t>Uyen figured out solution then sent it to tool team.</t>
  </si>
  <si>
    <t>New sti_FFB lib got error because of missing signals name in Mapping pool
Facing in all of HIL</t>
  </si>
  <si>
    <t>the lastest SW has been flashed on HIL 5, can not be
 used due to ECU has not been unlocked yet</t>
  </si>
  <si>
    <t>Uyen investigated to find the reason and solution</t>
  </si>
  <si>
    <t>Can not start Control Desk because of exception with pointer. 
--&gt; No Night run reports</t>
  </si>
  <si>
    <t>Can not write some parameters</t>
  </si>
  <si>
    <t>Flashed new version of Matlab modal</t>
  </si>
  <si>
    <t>Flatform issue, Can not start controlDesk</t>
  </si>
  <si>
    <t>SCM from Classic HIl 5 was deleted</t>
  </si>
  <si>
    <t>--&gt; Reload local sanbox again</t>
  </si>
  <si>
    <t>Discussed with tool team -&gt; solution: Automation Desk has to close before load SOP project.</t>
  </si>
  <si>
    <t>Platform got stuck on Mopf cannot swith to SOP.</t>
  </si>
  <si>
    <t>Discuss with tool team to update Lib.</t>
  </si>
  <si>
    <t>Internal lock is not happening after unlocking with sti_FFB --&gt; manipulations in HIl is too fast, outpot of internal lock did not update</t>
  </si>
  <si>
    <t>Heck is not released when using HDF button</t>
  </si>
  <si>
    <t>After Classic Model is updated, this button can not work</t>
  </si>
  <si>
    <t>Mismatch path of di_p_verriegelt between Model and RT_mapping file</t>
  </si>
  <si>
    <t>After Classic Model is updated, this pin can not use. Model should update
OPL 3523087</t>
  </si>
  <si>
    <t>There are have 1 mismatch about path of di_p_verriegelt between Model and python file
RT_mapping: Model Root/IOUserIn­terface/BCM/Gan­gwahl/P_Verri­egelt@S_State/Con­trol/Value
Model: Model Root/IOUserIn­terface/BCM/Gan­gwahl/P_Verri­egelt/Control/Va­lue</t>
  </si>
  <si>
    <t>Test spec issue and lib sti_LockUnlock_Toggle_Taster issue</t>
  </si>
  <si>
    <t>In CDL meeting, We discuss this issue. FL will raise the lib issue for Tool team. They also plan to fix TS base on the latest requirement</t>
  </si>
  <si>
    <t>Total effected TCs: chapter 2.6.6, 2.6.7, 2.6.2 = around 30TCs --&gt; waiting for reworking</t>
  </si>
  <si>
    <t>SCM issue in Classic HIL 5</t>
  </si>
  <si>
    <t>Someone load SCM in wrong location</t>
  </si>
  <si>
    <t>I have to change sandbox</t>
  </si>
  <si>
    <t>%</t>
  </si>
  <si>
    <t>Target</t>
  </si>
  <si>
    <t>25 TCs/week/person</t>
  </si>
  <si>
    <t>150 TCs/week/person</t>
  </si>
  <si>
    <t>Sept</t>
  </si>
  <si>
    <t>TC plan</t>
  </si>
  <si>
    <t>TC Actual</t>
  </si>
  <si>
    <t>effort (%)</t>
  </si>
  <si>
    <t>prod</t>
  </si>
  <si>
    <t>- There is no task of Test Specification, TS review, SW release.</t>
  </si>
  <si>
    <t xml:space="preserve">- a few test cases to review.
- SW TIs were not counted.
</t>
  </si>
  <si>
    <t>- a few test cases to review.
- SW TIs were not counted.
- ESS port issue.</t>
  </si>
  <si>
    <t>- In execution phase, Hard to get HIL everyday to debug
- Some common issues can not be solved: DTCs are not logged, using BAP, CAN wakeup but CAR signals are not updated.  </t>
  </si>
  <si>
    <t xml:space="preserve">- Deactivate Issue
- DTC logging Issue
- Lock and unlock taster issue
- Reviewer get occupied (review time pending)
</t>
  </si>
  <si>
    <t>Huong: Short To Ground cannot happen in Scalexio HiL---&gt; stuck 23 TCs.</t>
  </si>
  <si>
    <t>Execution</t>
  </si>
  <si>
    <t>XCP read issue on automation desk and CAPL script</t>
  </si>
  <si>
    <t>Review SW TI
Support Debug + Implement</t>
  </si>
  <si>
    <t xml:space="preserve">Quynh </t>
  </si>
  <si>
    <t xml:space="preserve">
- Need more time to learn about light function
- Stuck with Macro 
- Careless when Implementing</t>
  </si>
  <si>
    <t xml:space="preserve">
- Need more time to learn about light function
- Stuck with Macro 
</t>
  </si>
  <si>
    <t>- Stuck with Library issue ()and Hil issue(LED always is on)</t>
  </si>
  <si>
    <t>1st-19Feb</t>
  </si>
  <si>
    <t>Total Feb</t>
  </si>
  <si>
    <t>Total Mar</t>
  </si>
  <si>
    <t>Total Month Apr</t>
  </si>
  <si>
    <t>Total Month May</t>
  </si>
  <si>
    <t>Total Month Jun</t>
  </si>
  <si>
    <t>Total Month Jul</t>
  </si>
  <si>
    <t>Total Month Aug</t>
  </si>
  <si>
    <t>on leave</t>
  </si>
  <si>
    <t>Holiday</t>
  </si>
  <si>
    <t>Total Month</t>
  </si>
  <si>
    <t>On Leave</t>
  </si>
  <si>
    <t>OFF half day</t>
  </si>
  <si>
    <t>Mar Total</t>
  </si>
  <si>
    <t>ndia holiday</t>
  </si>
  <si>
    <t>1Feb-19Feb</t>
  </si>
  <si>
    <t>India holiday</t>
  </si>
  <si>
    <t>Weekend</t>
  </si>
  <si>
    <t>off</t>
  </si>
  <si>
    <t>holiday</t>
  </si>
  <si>
    <t>Off</t>
  </si>
  <si>
    <t>on training</t>
  </si>
  <si>
    <t>Day-off</t>
  </si>
  <si>
    <t>Backup</t>
  </si>
  <si>
    <t>Thong, Hoang</t>
  </si>
  <si>
    <t>Ngoc, Pho</t>
  </si>
  <si>
    <t>Solution</t>
  </si>
  <si>
    <t>Suggestion from Pallavi, Mohan, Avinesh</t>
  </si>
  <si>
    <t>Number of testcase cannot be counted but take a lot of time to do: rework (updating implemented, reviewed test cases), SW TI</t>
  </si>
  <si>
    <t>Clarify with Pallavi</t>
  </si>
  <si>
    <t>- Test spec should be changed. Status should be changed as well.
- SW TI: will go ahead make sure TI not got any issue except write/read internal variables.</t>
  </si>
  <si>
    <t>Waiting for clarification from FLs/ Stake holder</t>
  </si>
  <si>
    <t>Work closely with stakeholder.</t>
  </si>
  <si>
    <t>Depend on HiL</t>
  </si>
  <si>
    <t>Take advantage HiL slot not only our function, other functions as well.</t>
  </si>
  <si>
    <t>Test specs are out of date --&gt; TIs are failed ---&gt; Need clarify with FLs ---&gt; depend on free time of FLs</t>
  </si>
  <si>
    <t>Work closely with FLs (specifier/ execute tester)</t>
  </si>
  <si>
    <t>Night run issue: report error: MA port, no report: due to too much project executed ...</t>
  </si>
  <si>
    <t>Discuss with Pallavi</t>
  </si>
  <si>
    <t>Mohan will work on this issue. 
How much effect?</t>
  </si>
  <si>
    <t>TIs were canceled: due to lib issue such as FFB, Lock_unloc_taster, Motorotation, ... OR Spec issue (Mopf function)</t>
  </si>
  <si>
    <t>Issue is already in mail chain, tool team is working on it.
Keep a note in report.</t>
  </si>
  <si>
    <t>Test specs were changed without information to Implementer</t>
  </si>
  <si>
    <t>Discuss with Pallavi/ FLs.</t>
  </si>
  <si>
    <t>Cannot use HiL in execution phase.</t>
  </si>
  <si>
    <t>Discuss with Pallavi beause it</t>
  </si>
  <si>
    <t>Should ask their slot next time. (exchange slot) shodul</t>
  </si>
  <si>
    <t>Number of TIs to review is less than target</t>
  </si>
  <si>
    <t>Proactive check with each implementers.</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</si>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</sst>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Red]0"/>
    <numFmt numFmtId="165" formatCode="0.00;[Red]0.00"/>
    <numFmt numFmtId="166" formatCode="[$-409]d\-mmm;@"/>
  </numFmts>
  <fonts count="9">
    <font>
      <sz val="10"/>
      <color theme="1"/>
      <name val="Arial"/>
      <family val="2"/>
    </font>
    <font>
      <b/>
      <sz val="10"/>
      <color theme="1"/>
      <name val="Arial"/>
      <family val="2"/>
    </font>
    <font>
      <b/>
      <sz val="20"/>
      <color theme="1"/>
      <name val="Arial"/>
      <family val="2"/>
    </font>
    <font>
      <sz val="10"/>
      <color theme="1"/>
      <name val="Arial"/>
      <family val="2"/>
    </font>
    <font>
      <sz val="9"/>
      <color indexed="81"/>
      <name val="Tahoma"/>
      <family val="2"/>
    </font>
    <font>
      <b/>
      <sz val="9"/>
      <color indexed="81"/>
      <name val="Tahoma"/>
      <family val="2"/>
    </font>
    <font>
      <sz val="9.5"/>
      <color theme="1"/>
      <name val="Calibri"/>
      <family val="2"/>
    </font>
    <font>
      <b/>
      <sz val="10"/>
      <color theme="0"/>
      <name val="Arial"/>
      <family val="2"/>
    </font>
    <font>
      <u/>
      <sz val="10"/>
      <color theme="10"/>
      <name val="Arial"/>
      <family val="2"/>
    </font>
  </fonts>
  <fills count="51">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rgb="FFFFFF00"/>
        <bgColor indexed="64"/>
      </patternFill>
    </fill>
    <fill>
      <patternFill patternType="solid">
        <fgColor rgb="FFA5A5A5"/>
        <bgColor indexed="64"/>
      </patternFill>
    </fill>
    <fill>
      <patternFill patternType="solid">
        <fgColor theme="0" tint="-0.34998626667073579"/>
        <bgColor indexed="64"/>
      </patternFill>
    </fill>
    <fill>
      <patternFill patternType="solid">
        <fgColor theme="4" tint="-0.249977111117893"/>
        <bgColor indexed="64"/>
      </patternFill>
    </fill>
    <fill>
      <patternFill patternType="solid">
        <fgColor theme="9" tint="0.39997558519241921"/>
        <bgColor indexed="64"/>
      </patternFill>
    </fill>
    <fill>
      <patternFill patternType="solid">
        <fgColor rgb="FFFAC08F"/>
        <bgColor indexed="64"/>
      </patternFill>
    </fill>
    <fill>
      <patternFill patternType="solid">
        <fgColor rgb="FFBFBFBF"/>
        <bgColor indexed="64"/>
      </patternFill>
    </fill>
    <fill>
      <patternFill patternType="solid">
        <fgColor rgb="FF92CDDC"/>
        <bgColor indexed="64"/>
      </patternFill>
    </fill>
    <fill>
      <patternFill patternType="solid">
        <fgColor rgb="FFB7DDE8"/>
        <bgColor indexed="64"/>
      </patternFill>
    </fill>
    <fill>
      <patternFill patternType="solid">
        <fgColor rgb="FFD7E3BC"/>
        <bgColor indexed="64"/>
      </patternFill>
    </fill>
    <fill>
      <patternFill patternType="solid">
        <fgColor rgb="FF92D050"/>
        <bgColor indexed="64"/>
      </patternFill>
    </fill>
    <fill>
      <patternFill patternType="solid">
        <fgColor rgb="FF7F7F7F"/>
        <bgColor indexed="64"/>
      </patternFill>
    </fill>
    <fill>
      <patternFill patternType="solid">
        <fgColor rgb="FFB8CCE4"/>
        <bgColor indexed="64"/>
      </patternFill>
    </fill>
    <fill>
      <patternFill patternType="solid">
        <fgColor rgb="FFDBE5F1"/>
        <bgColor indexed="64"/>
      </patternFill>
    </fill>
    <fill>
      <patternFill patternType="solid">
        <fgColor rgb="FFFFFFFF"/>
        <bgColor indexed="64"/>
      </patternFill>
    </fill>
    <fill>
      <patternFill patternType="solid">
        <fgColor theme="0" tint="-0.499984740745262"/>
        <bgColor indexed="64"/>
      </patternFill>
    </fill>
    <fill>
      <patternFill patternType="solid">
        <fgColor rgb="FF548DD4"/>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rgb="FF8DB3E2"/>
        <bgColor indexed="64"/>
      </patternFill>
    </fill>
    <fill>
      <patternFill patternType="solid">
        <fgColor rgb="FFD8D8D8"/>
        <bgColor indexed="64"/>
      </patternFill>
    </fill>
    <fill>
      <patternFill patternType="solid">
        <fgColor rgb="FFFDEADA"/>
        <bgColor indexed="64"/>
      </patternFill>
    </fill>
    <fill>
      <patternFill patternType="solid">
        <fgColor theme="9" tint="0.59999389629810485"/>
        <bgColor indexed="64"/>
      </patternFill>
    </fill>
    <fill>
      <patternFill patternType="solid">
        <fgColor rgb="FFF2F2F2"/>
        <bgColor indexed="64"/>
      </patternFill>
    </fill>
    <fill>
      <patternFill patternType="solid">
        <fgColor rgb="FF9BBB59"/>
        <bgColor indexed="64"/>
      </patternFill>
    </fill>
    <fill>
      <patternFill patternType="solid">
        <fgColor rgb="FFC3D69B"/>
        <bgColor indexed="64"/>
      </patternFill>
    </fill>
    <fill>
      <patternFill patternType="solid">
        <fgColor rgb="FFDBEEF3"/>
        <bgColor indexed="64"/>
      </patternFill>
    </fill>
    <fill>
      <patternFill patternType="solid">
        <fgColor rgb="FFDDD9C3"/>
        <bgColor indexed="64"/>
      </patternFill>
    </fill>
    <fill>
      <patternFill patternType="solid">
        <fgColor rgb="FFDDEBF7"/>
        <bgColor indexed="64"/>
      </patternFill>
    </fill>
    <fill>
      <patternFill patternType="solid">
        <fgColor rgb="FF9BC2E6"/>
        <bgColor indexed="64"/>
      </patternFill>
    </fill>
    <fill>
      <patternFill patternType="solid">
        <fgColor rgb="FFFFE699"/>
        <bgColor indexed="64"/>
      </patternFill>
    </fill>
    <fill>
      <patternFill patternType="solid">
        <fgColor rgb="FFD9D9D9"/>
        <bgColor indexed="64"/>
      </patternFill>
    </fill>
    <fill>
      <patternFill patternType="solid">
        <fgColor rgb="FFFFD966"/>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theme="4" tint="0.79998168889431442"/>
        <bgColor indexed="64"/>
      </patternFill>
    </fill>
    <fill>
      <patternFill patternType="solid">
        <fgColor rgb="FFD0CECE"/>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rgb="FFCCFFFF"/>
        <bgColor indexed="64"/>
      </patternFill>
    </fill>
    <fill>
      <patternFill patternType="solid">
        <fgColor rgb="FFFFCCFF"/>
        <bgColor indexed="64"/>
      </patternFill>
    </fill>
    <fill>
      <patternFill patternType="solid">
        <fgColor rgb="FFFFC000"/>
        <bgColor indexed="64"/>
      </patternFill>
    </fill>
    <fill>
      <patternFill patternType="solid">
        <fgColor theme="5" tint="-0.249977111117893"/>
        <bgColor indexed="64"/>
      </patternFill>
    </fill>
    <fill>
      <patternFill patternType="solid">
        <fgColor rgb="FFC65911"/>
        <bgColor indexed="64"/>
      </patternFill>
    </fill>
    <fill>
      <patternFill patternType="solid">
        <fgColor rgb="FF00B0F0"/>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style="double">
        <color indexed="64"/>
      </bottom>
      <diagonal/>
    </border>
    <border>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4">
    <xf numFmtId="0" fontId="0" fillId="0" borderId="0"/>
    <xf numFmtId="9" fontId="3" fillId="0" borderId="0" applyFont="0" applyFill="0" applyBorder="0" applyAlignment="0" applyProtection="0"/>
    <xf numFmtId="43" fontId="3" fillId="0" borderId="0" applyFont="0" applyFill="0" applyBorder="0" applyAlignment="0" applyProtection="0"/>
    <xf numFmtId="0" fontId="8" fillId="0" borderId="0" applyNumberFormat="0" applyFill="0" applyBorder="0" applyAlignment="0" applyProtection="0"/>
  </cellStyleXfs>
  <cellXfs count="560">
    <xf numFmtId="0" fontId="0" fillId="0" borderId="0" xfId="0"/>
    <xf numFmtId="0" fontId="1" fillId="2" borderId="1" xfId="0" applyFont="1" applyFill="1" applyBorder="1"/>
    <xf numFmtId="0" fontId="1" fillId="0" borderId="1" xfId="0" applyFont="1" applyBorder="1"/>
    <xf numFmtId="0" fontId="0" fillId="0" borderId="1" xfId="0" applyBorder="1"/>
    <xf numFmtId="0" fontId="1" fillId="3" borderId="1" xfId="0" applyFont="1" applyFill="1" applyBorder="1" applyAlignment="1">
      <alignment horizontal="center"/>
    </xf>
    <xf numFmtId="0" fontId="0" fillId="3" borderId="1" xfId="0" applyFill="1" applyBorder="1"/>
    <xf numFmtId="0" fontId="0" fillId="0" borderId="1" xfId="0" applyBorder="1" applyAlignment="1">
      <alignment horizontal="center" vertical="center"/>
    </xf>
    <xf numFmtId="0" fontId="0" fillId="0" borderId="0" xfId="0" applyAlignment="1">
      <alignment horizontal="center"/>
    </xf>
    <xf numFmtId="0" fontId="1" fillId="0" borderId="1" xfId="0" applyFont="1" applyBorder="1" applyAlignment="1">
      <alignment horizontal="center"/>
    </xf>
    <xf numFmtId="0" fontId="1" fillId="3" borderId="1" xfId="0" applyFont="1" applyFill="1" applyBorder="1" applyAlignment="1">
      <alignment horizontal="center" vertical="center"/>
    </xf>
    <xf numFmtId="0" fontId="0" fillId="5" borderId="1" xfId="0" applyFill="1" applyBorder="1"/>
    <xf numFmtId="0" fontId="0" fillId="4" borderId="1" xfId="0" applyFill="1" applyBorder="1"/>
    <xf numFmtId="0" fontId="1" fillId="3" borderId="1" xfId="0" applyFont="1" applyFill="1" applyBorder="1"/>
    <xf numFmtId="0" fontId="1" fillId="2" borderId="1" xfId="0" applyFont="1" applyFill="1" applyBorder="1" applyAlignment="1">
      <alignment horizontal="center" vertical="center"/>
    </xf>
    <xf numFmtId="0" fontId="2" fillId="0" borderId="0" xfId="0" applyFont="1"/>
    <xf numFmtId="0" fontId="1" fillId="8" borderId="1" xfId="0" applyFont="1" applyFill="1" applyBorder="1"/>
    <xf numFmtId="0" fontId="0" fillId="6" borderId="1" xfId="0" applyFill="1" applyBorder="1"/>
    <xf numFmtId="0" fontId="1" fillId="2" borderId="2" xfId="0" applyFont="1" applyFill="1" applyBorder="1" applyAlignment="1">
      <alignment horizontal="center" vertical="center"/>
    </xf>
    <xf numFmtId="0" fontId="1" fillId="0" borderId="2" xfId="0" applyFont="1" applyBorder="1"/>
    <xf numFmtId="0" fontId="0" fillId="0" borderId="2" xfId="0" applyBorder="1"/>
    <xf numFmtId="0" fontId="1" fillId="5" borderId="1" xfId="0" applyFont="1" applyFill="1" applyBorder="1" applyAlignment="1">
      <alignment horizontal="center"/>
    </xf>
    <xf numFmtId="0" fontId="0" fillId="9" borderId="1" xfId="0" applyFill="1" applyBorder="1"/>
    <xf numFmtId="0" fontId="0" fillId="10" borderId="2" xfId="0" applyFill="1" applyBorder="1"/>
    <xf numFmtId="0" fontId="0" fillId="10" borderId="1" xfId="0" applyFill="1" applyBorder="1"/>
    <xf numFmtId="10" fontId="0" fillId="0" borderId="1" xfId="0" applyNumberFormat="1" applyBorder="1"/>
    <xf numFmtId="9" fontId="0" fillId="0" borderId="1" xfId="0" applyNumberFormat="1" applyBorder="1"/>
    <xf numFmtId="0" fontId="1" fillId="11" borderId="1" xfId="0" applyFont="1" applyFill="1" applyBorder="1" applyAlignment="1">
      <alignment horizontal="center" vertical="center"/>
    </xf>
    <xf numFmtId="0" fontId="1" fillId="11" borderId="1" xfId="0" applyFont="1" applyFill="1" applyBorder="1"/>
    <xf numFmtId="16" fontId="1" fillId="11" borderId="1" xfId="0" applyNumberFormat="1" applyFont="1" applyFill="1" applyBorder="1"/>
    <xf numFmtId="16" fontId="1" fillId="11" borderId="1" xfId="0" applyNumberFormat="1" applyFont="1" applyFill="1" applyBorder="1" applyAlignment="1">
      <alignment horizontal="center"/>
    </xf>
    <xf numFmtId="16" fontId="1" fillId="11" borderId="3" xfId="0" applyNumberFormat="1" applyFont="1" applyFill="1" applyBorder="1" applyAlignment="1">
      <alignment horizontal="center"/>
    </xf>
    <xf numFmtId="10" fontId="1" fillId="11" borderId="1" xfId="0" applyNumberFormat="1" applyFont="1" applyFill="1" applyBorder="1" applyAlignment="1">
      <alignment horizontal="center"/>
    </xf>
    <xf numFmtId="9" fontId="0" fillId="0" borderId="2" xfId="0" applyNumberFormat="1" applyBorder="1"/>
    <xf numFmtId="9" fontId="0" fillId="0" borderId="1" xfId="0" applyNumberFormat="1" applyBorder="1" applyAlignment="1">
      <alignment horizontal="center" vertical="center"/>
    </xf>
    <xf numFmtId="9" fontId="0" fillId="0" borderId="1" xfId="0" applyNumberFormat="1" applyBorder="1" applyAlignment="1">
      <alignment horizontal="center"/>
    </xf>
    <xf numFmtId="0" fontId="0" fillId="0" borderId="4" xfId="0" applyBorder="1"/>
    <xf numFmtId="0" fontId="0" fillId="0" borderId="3" xfId="0" applyBorder="1"/>
    <xf numFmtId="0" fontId="0" fillId="0" borderId="5" xfId="0" applyBorder="1"/>
    <xf numFmtId="0" fontId="1" fillId="0" borderId="2" xfId="0" applyFont="1" applyBorder="1" applyAlignment="1">
      <alignment wrapText="1"/>
    </xf>
    <xf numFmtId="0" fontId="1" fillId="12" borderId="1" xfId="0" applyFont="1" applyFill="1" applyBorder="1" applyAlignment="1">
      <alignment horizontal="center" vertical="center"/>
    </xf>
    <xf numFmtId="0" fontId="1" fillId="12" borderId="1" xfId="0" applyFont="1" applyFill="1" applyBorder="1"/>
    <xf numFmtId="16" fontId="1" fillId="12" borderId="1" xfId="0" applyNumberFormat="1" applyFont="1" applyFill="1" applyBorder="1"/>
    <xf numFmtId="16" fontId="1" fillId="12" borderId="1" xfId="0" applyNumberFormat="1" applyFont="1" applyFill="1" applyBorder="1" applyAlignment="1">
      <alignment horizontal="center"/>
    </xf>
    <xf numFmtId="0" fontId="1" fillId="12" borderId="1" xfId="0" applyFont="1" applyFill="1" applyBorder="1" applyAlignment="1">
      <alignment horizontal="center"/>
    </xf>
    <xf numFmtId="16" fontId="1" fillId="12" borderId="3" xfId="0" applyNumberFormat="1" applyFont="1" applyFill="1" applyBorder="1" applyAlignment="1">
      <alignment horizontal="center"/>
    </xf>
    <xf numFmtId="10" fontId="1" fillId="12" borderId="1" xfId="0" applyNumberFormat="1" applyFont="1" applyFill="1" applyBorder="1" applyAlignment="1">
      <alignment horizontal="center"/>
    </xf>
    <xf numFmtId="0" fontId="1" fillId="13" borderId="1" xfId="0" applyFont="1" applyFill="1" applyBorder="1"/>
    <xf numFmtId="16" fontId="1" fillId="13" borderId="1" xfId="0" applyNumberFormat="1" applyFont="1" applyFill="1" applyBorder="1"/>
    <xf numFmtId="0" fontId="1" fillId="13" borderId="1" xfId="0" applyFont="1" applyFill="1" applyBorder="1" applyAlignment="1">
      <alignment horizontal="center"/>
    </xf>
    <xf numFmtId="16" fontId="1" fillId="13" borderId="3" xfId="0" applyNumberFormat="1" applyFont="1" applyFill="1" applyBorder="1" applyAlignment="1">
      <alignment horizontal="center"/>
    </xf>
    <xf numFmtId="16" fontId="1" fillId="13" borderId="6" xfId="0" applyNumberFormat="1" applyFont="1" applyFill="1" applyBorder="1" applyAlignment="1">
      <alignment horizontal="center"/>
    </xf>
    <xf numFmtId="0" fontId="1" fillId="3" borderId="2" xfId="0" applyFont="1" applyFill="1" applyBorder="1"/>
    <xf numFmtId="0" fontId="1" fillId="13" borderId="3" xfId="0" applyFont="1" applyFill="1" applyBorder="1"/>
    <xf numFmtId="16" fontId="1" fillId="13" borderId="3" xfId="0" applyNumberFormat="1" applyFont="1" applyFill="1" applyBorder="1"/>
    <xf numFmtId="0" fontId="1" fillId="13" borderId="3" xfId="0" applyFont="1" applyFill="1" applyBorder="1" applyAlignment="1">
      <alignment horizontal="center"/>
    </xf>
    <xf numFmtId="0" fontId="1" fillId="13" borderId="1" xfId="0" applyFont="1" applyFill="1" applyBorder="1" applyAlignment="1">
      <alignment horizontal="center" vertical="center"/>
    </xf>
    <xf numFmtId="0" fontId="1" fillId="3" borderId="2" xfId="0" applyFont="1" applyFill="1" applyBorder="1" applyAlignment="1">
      <alignment horizontal="center" vertical="center"/>
    </xf>
    <xf numFmtId="0" fontId="0" fillId="5" borderId="5" xfId="0" applyFill="1" applyBorder="1"/>
    <xf numFmtId="0" fontId="0" fillId="3" borderId="5" xfId="0" applyFill="1" applyBorder="1"/>
    <xf numFmtId="0" fontId="0" fillId="10" borderId="5" xfId="0" applyFill="1" applyBorder="1"/>
    <xf numFmtId="16" fontId="1" fillId="11" borderId="6" xfId="0" applyNumberFormat="1" applyFont="1" applyFill="1" applyBorder="1" applyAlignment="1">
      <alignment horizontal="center"/>
    </xf>
    <xf numFmtId="0" fontId="0" fillId="5" borderId="2" xfId="0" applyFill="1" applyBorder="1"/>
    <xf numFmtId="0" fontId="1" fillId="14" borderId="1" xfId="0" applyFont="1" applyFill="1" applyBorder="1" applyAlignment="1">
      <alignment horizontal="center"/>
    </xf>
    <xf numFmtId="0" fontId="1" fillId="14" borderId="1" xfId="0" applyFont="1" applyFill="1" applyBorder="1" applyAlignment="1">
      <alignment horizontal="center" vertical="center"/>
    </xf>
    <xf numFmtId="16" fontId="1" fillId="14" borderId="1" xfId="0" applyNumberFormat="1" applyFont="1" applyFill="1" applyBorder="1" applyAlignment="1">
      <alignment horizontal="center"/>
    </xf>
    <xf numFmtId="0" fontId="1" fillId="14" borderId="3" xfId="0" applyFont="1" applyFill="1" applyBorder="1" applyAlignment="1">
      <alignment horizontal="center"/>
    </xf>
    <xf numFmtId="0" fontId="1" fillId="14" borderId="3" xfId="0" applyFont="1" applyFill="1" applyBorder="1" applyAlignment="1">
      <alignment horizontal="center" vertical="center"/>
    </xf>
    <xf numFmtId="16" fontId="1" fillId="14" borderId="3" xfId="0" applyNumberFormat="1" applyFont="1" applyFill="1" applyBorder="1" applyAlignment="1">
      <alignment horizontal="center" vertical="center"/>
    </xf>
    <xf numFmtId="0" fontId="0" fillId="14" borderId="3" xfId="0" applyFill="1" applyBorder="1" applyAlignment="1">
      <alignment horizontal="center"/>
    </xf>
    <xf numFmtId="0" fontId="0" fillId="15" borderId="1" xfId="0" applyFill="1" applyBorder="1"/>
    <xf numFmtId="0" fontId="0" fillId="15" borderId="2" xfId="0" applyFill="1" applyBorder="1"/>
    <xf numFmtId="0" fontId="0" fillId="0" borderId="1" xfId="0" applyBorder="1" applyAlignment="1">
      <alignment horizontal="center"/>
    </xf>
    <xf numFmtId="0" fontId="0" fillId="16" borderId="1" xfId="0" applyFill="1" applyBorder="1"/>
    <xf numFmtId="0" fontId="0" fillId="4" borderId="0" xfId="0" applyFill="1"/>
    <xf numFmtId="0" fontId="0" fillId="2" borderId="5" xfId="0" applyFill="1" applyBorder="1"/>
    <xf numFmtId="0" fontId="0" fillId="2" borderId="1" xfId="0" applyFill="1" applyBorder="1"/>
    <xf numFmtId="0" fontId="0" fillId="18" borderId="1" xfId="0" applyFill="1" applyBorder="1"/>
    <xf numFmtId="10" fontId="0" fillId="16" borderId="1" xfId="0" applyNumberFormat="1" applyFill="1" applyBorder="1"/>
    <xf numFmtId="0" fontId="0" fillId="19" borderId="1" xfId="0" applyFill="1" applyBorder="1"/>
    <xf numFmtId="0" fontId="0" fillId="0" borderId="1" xfId="0" quotePrefix="1" applyBorder="1" applyAlignment="1">
      <alignment wrapText="1"/>
    </xf>
    <xf numFmtId="0" fontId="1" fillId="0" borderId="8" xfId="0" applyFont="1" applyBorder="1" applyAlignment="1">
      <alignment wrapText="1"/>
    </xf>
    <xf numFmtId="0" fontId="1" fillId="0" borderId="0" xfId="0" applyFont="1"/>
    <xf numFmtId="0" fontId="0" fillId="0" borderId="9" xfId="0" applyBorder="1"/>
    <xf numFmtId="9" fontId="0" fillId="10" borderId="1" xfId="1" applyFont="1" applyFill="1" applyBorder="1"/>
    <xf numFmtId="0" fontId="0" fillId="21" borderId="1" xfId="0" applyFill="1" applyBorder="1"/>
    <xf numFmtId="9" fontId="0" fillId="21" borderId="1" xfId="1" applyFont="1" applyFill="1" applyBorder="1"/>
    <xf numFmtId="0" fontId="0" fillId="22" borderId="1" xfId="0" applyFill="1" applyBorder="1"/>
    <xf numFmtId="9" fontId="0" fillId="22" borderId="1" xfId="0" applyNumberFormat="1" applyFill="1" applyBorder="1"/>
    <xf numFmtId="0" fontId="1" fillId="0" borderId="3" xfId="0" applyFont="1" applyBorder="1"/>
    <xf numFmtId="0" fontId="0" fillId="3" borderId="3" xfId="0" applyFill="1" applyBorder="1"/>
    <xf numFmtId="0" fontId="0" fillId="5" borderId="3" xfId="0" applyFill="1" applyBorder="1"/>
    <xf numFmtId="0" fontId="0" fillId="0" borderId="6" xfId="0" applyBorder="1"/>
    <xf numFmtId="9" fontId="0" fillId="0" borderId="3" xfId="0" applyNumberFormat="1" applyBorder="1"/>
    <xf numFmtId="0" fontId="0" fillId="10" borderId="3" xfId="0" applyFill="1" applyBorder="1"/>
    <xf numFmtId="0" fontId="0" fillId="5" borderId="6" xfId="0" applyFill="1" applyBorder="1"/>
    <xf numFmtId="9" fontId="0" fillId="10" borderId="3" xfId="1" applyFont="1" applyFill="1" applyBorder="1"/>
    <xf numFmtId="0" fontId="0" fillId="21" borderId="3" xfId="0" applyFill="1" applyBorder="1"/>
    <xf numFmtId="16" fontId="1" fillId="5" borderId="3" xfId="0" applyNumberFormat="1" applyFont="1" applyFill="1" applyBorder="1" applyAlignment="1">
      <alignment horizontal="center"/>
    </xf>
    <xf numFmtId="16" fontId="1" fillId="23" borderId="1" xfId="0" applyNumberFormat="1" applyFont="1" applyFill="1" applyBorder="1" applyAlignment="1">
      <alignment horizontal="center"/>
    </xf>
    <xf numFmtId="0" fontId="0" fillId="0" borderId="3" xfId="0" applyBorder="1" applyAlignment="1">
      <alignment horizontal="center"/>
    </xf>
    <xf numFmtId="0" fontId="1" fillId="0" borderId="3" xfId="0" applyFont="1" applyBorder="1" applyAlignment="1">
      <alignment horizontal="center"/>
    </xf>
    <xf numFmtId="0" fontId="1" fillId="3" borderId="3" xfId="0" applyFont="1" applyFill="1" applyBorder="1" applyAlignment="1">
      <alignment horizontal="center"/>
    </xf>
    <xf numFmtId="0" fontId="0" fillId="0" borderId="3" xfId="0" applyBorder="1" applyAlignment="1">
      <alignment horizontal="center" vertical="center"/>
    </xf>
    <xf numFmtId="0" fontId="1" fillId="23" borderId="1" xfId="0" applyFont="1" applyFill="1" applyBorder="1"/>
    <xf numFmtId="9" fontId="0" fillId="10" borderId="1" xfId="0" applyNumberFormat="1" applyFill="1" applyBorder="1"/>
    <xf numFmtId="0" fontId="1" fillId="20" borderId="1" xfId="0" applyFont="1" applyFill="1" applyBorder="1" applyAlignment="1">
      <alignment horizontal="center" vertical="center"/>
    </xf>
    <xf numFmtId="0" fontId="0" fillId="0" borderId="1" xfId="0" applyBorder="1" applyAlignment="1">
      <alignment wrapText="1"/>
    </xf>
    <xf numFmtId="0" fontId="1" fillId="4" borderId="0" xfId="0" applyFont="1" applyFill="1" applyAlignment="1">
      <alignment horizontal="right"/>
    </xf>
    <xf numFmtId="16" fontId="1" fillId="24" borderId="3" xfId="0" applyNumberFormat="1" applyFont="1" applyFill="1" applyBorder="1" applyAlignment="1">
      <alignment horizontal="center"/>
    </xf>
    <xf numFmtId="0" fontId="0" fillId="24" borderId="1" xfId="0" applyFill="1" applyBorder="1"/>
    <xf numFmtId="9" fontId="0" fillId="24" borderId="1" xfId="0" applyNumberFormat="1" applyFill="1" applyBorder="1"/>
    <xf numFmtId="0" fontId="0" fillId="24" borderId="3" xfId="0" applyFill="1" applyBorder="1"/>
    <xf numFmtId="9" fontId="0" fillId="24" borderId="3" xfId="0" applyNumberFormat="1" applyFill="1" applyBorder="1"/>
    <xf numFmtId="16" fontId="1" fillId="25" borderId="3" xfId="0" applyNumberFormat="1" applyFont="1" applyFill="1" applyBorder="1" applyAlignment="1">
      <alignment horizontal="center"/>
    </xf>
    <xf numFmtId="0" fontId="0" fillId="25" borderId="1" xfId="0" applyFill="1" applyBorder="1"/>
    <xf numFmtId="9" fontId="0" fillId="25" borderId="1" xfId="0" applyNumberFormat="1" applyFill="1" applyBorder="1"/>
    <xf numFmtId="16" fontId="1" fillId="10" borderId="3" xfId="0" applyNumberFormat="1" applyFont="1" applyFill="1" applyBorder="1" applyAlignment="1">
      <alignment horizontal="center"/>
    </xf>
    <xf numFmtId="0" fontId="0" fillId="0" borderId="1" xfId="0" applyBorder="1" applyAlignment="1">
      <alignment vertical="center" wrapText="1"/>
    </xf>
    <xf numFmtId="0" fontId="0" fillId="0" borderId="1" xfId="0" quotePrefix="1" applyBorder="1" applyAlignment="1">
      <alignment vertical="center" wrapText="1"/>
    </xf>
    <xf numFmtId="0" fontId="1" fillId="12" borderId="1" xfId="0" applyFont="1" applyFill="1" applyBorder="1" applyAlignment="1">
      <alignment vertical="center" wrapText="1"/>
    </xf>
    <xf numFmtId="0" fontId="0" fillId="0" borderId="0" xfId="0" applyAlignment="1">
      <alignment vertical="center" wrapText="1"/>
    </xf>
    <xf numFmtId="0" fontId="1" fillId="23" borderId="1" xfId="0" applyFont="1" applyFill="1" applyBorder="1" applyAlignment="1">
      <alignment horizontal="center" vertical="center"/>
    </xf>
    <xf numFmtId="9" fontId="0" fillId="18" borderId="1" xfId="0" applyNumberFormat="1" applyFill="1" applyBorder="1"/>
    <xf numFmtId="0" fontId="0" fillId="18" borderId="3" xfId="0" applyFill="1" applyBorder="1"/>
    <xf numFmtId="9" fontId="0" fillId="18" borderId="3" xfId="0" applyNumberFormat="1" applyFill="1" applyBorder="1"/>
    <xf numFmtId="9" fontId="0" fillId="4" borderId="1" xfId="0" applyNumberFormat="1" applyFill="1" applyBorder="1"/>
    <xf numFmtId="0" fontId="0" fillId="4" borderId="3" xfId="0" applyFill="1" applyBorder="1"/>
    <xf numFmtId="9" fontId="0" fillId="0" borderId="1" xfId="1" applyFont="1" applyBorder="1"/>
    <xf numFmtId="0" fontId="0" fillId="0" borderId="5" xfId="0" applyBorder="1" applyAlignment="1">
      <alignment wrapText="1"/>
    </xf>
    <xf numFmtId="0" fontId="1" fillId="20" borderId="2" xfId="0" applyFont="1" applyFill="1" applyBorder="1" applyAlignment="1">
      <alignment horizontal="center" vertical="center"/>
    </xf>
    <xf numFmtId="0" fontId="0" fillId="4" borderId="10" xfId="0" applyFill="1" applyBorder="1"/>
    <xf numFmtId="0" fontId="0" fillId="4" borderId="2" xfId="0" applyFill="1" applyBorder="1"/>
    <xf numFmtId="0" fontId="0" fillId="0" borderId="0" xfId="0" quotePrefix="1" applyAlignment="1">
      <alignment wrapText="1"/>
    </xf>
    <xf numFmtId="0" fontId="0" fillId="0" borderId="0" xfId="0" quotePrefix="1"/>
    <xf numFmtId="9" fontId="0" fillId="21" borderId="1" xfId="0" applyNumberFormat="1" applyFill="1" applyBorder="1"/>
    <xf numFmtId="16" fontId="1" fillId="14" borderId="3" xfId="0" applyNumberFormat="1" applyFont="1" applyFill="1" applyBorder="1" applyAlignment="1">
      <alignment horizontal="center"/>
    </xf>
    <xf numFmtId="0" fontId="1" fillId="5" borderId="3" xfId="0" applyFont="1" applyFill="1" applyBorder="1" applyAlignment="1">
      <alignment horizontal="center"/>
    </xf>
    <xf numFmtId="0" fontId="1" fillId="26" borderId="1" xfId="0" applyFont="1" applyFill="1" applyBorder="1" applyAlignment="1">
      <alignment horizontal="center" vertical="center"/>
    </xf>
    <xf numFmtId="16" fontId="1" fillId="23" borderId="3" xfId="0" applyNumberFormat="1" applyFont="1" applyFill="1" applyBorder="1" applyAlignment="1">
      <alignment horizontal="center" vertical="center" wrapText="1"/>
    </xf>
    <xf numFmtId="0" fontId="0" fillId="0" borderId="0" xfId="0" applyAlignment="1">
      <alignment wrapText="1"/>
    </xf>
    <xf numFmtId="9" fontId="0" fillId="21" borderId="3" xfId="0" applyNumberFormat="1" applyFill="1" applyBorder="1"/>
    <xf numFmtId="0" fontId="0" fillId="10" borderId="4" xfId="0" applyFill="1" applyBorder="1"/>
    <xf numFmtId="0" fontId="0" fillId="24" borderId="2" xfId="0" applyFill="1" applyBorder="1"/>
    <xf numFmtId="9" fontId="0" fillId="10" borderId="2" xfId="1" applyFont="1" applyFill="1" applyBorder="1"/>
    <xf numFmtId="0" fontId="1" fillId="8" borderId="3" xfId="0" applyFont="1" applyFill="1" applyBorder="1"/>
    <xf numFmtId="0" fontId="0" fillId="27" borderId="1" xfId="0" applyFill="1" applyBorder="1"/>
    <xf numFmtId="9" fontId="0" fillId="27" borderId="1" xfId="0" applyNumberFormat="1" applyFill="1" applyBorder="1"/>
    <xf numFmtId="9" fontId="0" fillId="27" borderId="1" xfId="1" applyFont="1" applyFill="1" applyBorder="1"/>
    <xf numFmtId="9" fontId="0" fillId="0" borderId="2" xfId="1" applyFont="1" applyBorder="1"/>
    <xf numFmtId="0" fontId="0" fillId="27" borderId="4" xfId="0" applyFill="1" applyBorder="1"/>
    <xf numFmtId="0" fontId="1" fillId="7" borderId="1" xfId="0" applyFont="1" applyFill="1" applyBorder="1" applyAlignment="1">
      <alignment horizontal="center" vertical="center"/>
    </xf>
    <xf numFmtId="16" fontId="1" fillId="28" borderId="3" xfId="0" applyNumberFormat="1" applyFont="1" applyFill="1" applyBorder="1" applyAlignment="1">
      <alignment horizontal="center"/>
    </xf>
    <xf numFmtId="0" fontId="1" fillId="28" borderId="1" xfId="0" applyFont="1" applyFill="1" applyBorder="1" applyAlignment="1">
      <alignment horizontal="center" vertical="center"/>
    </xf>
    <xf numFmtId="0" fontId="1" fillId="29" borderId="1" xfId="0" applyFont="1" applyFill="1" applyBorder="1" applyAlignment="1">
      <alignment horizontal="center" vertical="center"/>
    </xf>
    <xf numFmtId="0" fontId="1" fillId="0" borderId="2" xfId="0" applyFont="1" applyBorder="1" applyAlignment="1">
      <alignment horizontal="center"/>
    </xf>
    <xf numFmtId="9" fontId="0" fillId="10" borderId="3" xfId="0" applyNumberFormat="1" applyFill="1" applyBorder="1"/>
    <xf numFmtId="9" fontId="0" fillId="10" borderId="2" xfId="0" applyNumberFormat="1" applyFill="1" applyBorder="1"/>
    <xf numFmtId="9" fontId="0" fillId="24" borderId="2" xfId="0" applyNumberFormat="1" applyFill="1" applyBorder="1"/>
    <xf numFmtId="0" fontId="0" fillId="0" borderId="5" xfId="0" applyBorder="1" applyAlignment="1">
      <alignment vertical="center" wrapText="1"/>
    </xf>
    <xf numFmtId="16" fontId="1" fillId="23" borderId="6" xfId="0" applyNumberFormat="1" applyFont="1" applyFill="1" applyBorder="1" applyAlignment="1">
      <alignment horizontal="center" vertical="center" wrapText="1"/>
    </xf>
    <xf numFmtId="9" fontId="0" fillId="21" borderId="2" xfId="0" applyNumberFormat="1" applyFill="1" applyBorder="1"/>
    <xf numFmtId="16" fontId="1" fillId="5" borderId="7" xfId="0" applyNumberFormat="1" applyFont="1" applyFill="1" applyBorder="1" applyAlignment="1">
      <alignment horizontal="center"/>
    </xf>
    <xf numFmtId="16" fontId="1" fillId="30" borderId="3" xfId="0" applyNumberFormat="1" applyFont="1" applyFill="1" applyBorder="1" applyAlignment="1">
      <alignment horizontal="center"/>
    </xf>
    <xf numFmtId="16" fontId="1" fillId="31" borderId="3" xfId="0" applyNumberFormat="1" applyFont="1" applyFill="1" applyBorder="1" applyAlignment="1">
      <alignment horizontal="center"/>
    </xf>
    <xf numFmtId="0" fontId="0" fillId="31" borderId="1" xfId="0" applyFill="1" applyBorder="1"/>
    <xf numFmtId="9" fontId="0" fillId="31" borderId="1" xfId="0" applyNumberFormat="1" applyFill="1" applyBorder="1"/>
    <xf numFmtId="0" fontId="0" fillId="31" borderId="3" xfId="0" applyFill="1" applyBorder="1"/>
    <xf numFmtId="0" fontId="1" fillId="26" borderId="2" xfId="0" applyFont="1" applyFill="1" applyBorder="1" applyAlignment="1">
      <alignment horizontal="center" vertical="center"/>
    </xf>
    <xf numFmtId="16" fontId="1" fillId="23" borderId="2" xfId="0" applyNumberFormat="1" applyFont="1" applyFill="1" applyBorder="1" applyAlignment="1">
      <alignment horizontal="center"/>
    </xf>
    <xf numFmtId="16" fontId="1" fillId="12" borderId="2" xfId="0" applyNumberFormat="1" applyFont="1" applyFill="1" applyBorder="1" applyAlignment="1">
      <alignment horizontal="center"/>
    </xf>
    <xf numFmtId="16" fontId="1" fillId="11" borderId="2" xfId="0" applyNumberFormat="1" applyFont="1" applyFill="1" applyBorder="1" applyAlignment="1">
      <alignment horizontal="center"/>
    </xf>
    <xf numFmtId="16" fontId="1" fillId="13" borderId="2" xfId="0" applyNumberFormat="1" applyFont="1" applyFill="1" applyBorder="1" applyAlignment="1">
      <alignment horizontal="center"/>
    </xf>
    <xf numFmtId="16" fontId="1" fillId="13" borderId="1" xfId="0" applyNumberFormat="1" applyFont="1" applyFill="1" applyBorder="1" applyAlignment="1">
      <alignment horizontal="center"/>
    </xf>
    <xf numFmtId="16" fontId="1" fillId="14" borderId="1" xfId="0" applyNumberFormat="1" applyFont="1" applyFill="1" applyBorder="1" applyAlignment="1">
      <alignment horizontal="center" vertical="center"/>
    </xf>
    <xf numFmtId="0" fontId="1" fillId="23" borderId="3" xfId="0" applyFont="1" applyFill="1" applyBorder="1" applyAlignment="1">
      <alignment horizontal="center" vertical="center" wrapText="1"/>
    </xf>
    <xf numFmtId="16" fontId="1" fillId="30" borderId="4" xfId="0" applyNumberFormat="1" applyFont="1" applyFill="1" applyBorder="1" applyAlignment="1">
      <alignment horizontal="center"/>
    </xf>
    <xf numFmtId="0" fontId="0" fillId="0" borderId="2" xfId="0" quotePrefix="1"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6" xfId="0" applyBorder="1" applyAlignment="1">
      <alignment vertical="center" wrapText="1"/>
    </xf>
    <xf numFmtId="0" fontId="1" fillId="32" borderId="1" xfId="0" applyFont="1" applyFill="1" applyBorder="1" applyAlignment="1">
      <alignment horizontal="center" vertical="center"/>
    </xf>
    <xf numFmtId="0" fontId="0" fillId="0" borderId="0" xfId="0" applyAlignment="1">
      <alignment horizontal="left" vertical="top" wrapText="1"/>
    </xf>
    <xf numFmtId="16" fontId="1" fillId="34" borderId="3" xfId="0" applyNumberFormat="1" applyFont="1" applyFill="1" applyBorder="1" applyAlignment="1">
      <alignment horizontal="center"/>
    </xf>
    <xf numFmtId="0" fontId="0" fillId="5" borderId="4" xfId="0" applyFill="1" applyBorder="1"/>
    <xf numFmtId="0" fontId="0" fillId="5" borderId="7" xfId="0" applyFill="1" applyBorder="1"/>
    <xf numFmtId="10" fontId="1" fillId="11" borderId="3" xfId="0" applyNumberFormat="1" applyFont="1" applyFill="1" applyBorder="1" applyAlignment="1">
      <alignment horizontal="center"/>
    </xf>
    <xf numFmtId="0" fontId="0" fillId="16" borderId="2" xfId="0" applyFill="1" applyBorder="1"/>
    <xf numFmtId="0" fontId="0" fillId="16" borderId="6" xfId="0" applyFill="1" applyBorder="1"/>
    <xf numFmtId="0" fontId="0" fillId="0" borderId="7" xfId="0" applyBorder="1"/>
    <xf numFmtId="9" fontId="0" fillId="0" borderId="5" xfId="0" applyNumberFormat="1" applyBorder="1"/>
    <xf numFmtId="0" fontId="0" fillId="35" borderId="1" xfId="0" applyFill="1" applyBorder="1"/>
    <xf numFmtId="9" fontId="0" fillId="35" borderId="1" xfId="0" applyNumberFormat="1" applyFill="1" applyBorder="1"/>
    <xf numFmtId="0" fontId="0" fillId="35" borderId="3" xfId="0" applyFill="1" applyBorder="1"/>
    <xf numFmtId="0" fontId="0" fillId="17" borderId="1" xfId="0" applyFill="1" applyBorder="1" applyAlignment="1">
      <alignment vertical="center"/>
    </xf>
    <xf numFmtId="0" fontId="1" fillId="2" borderId="3" xfId="0" applyFont="1" applyFill="1" applyBorder="1"/>
    <xf numFmtId="0" fontId="1" fillId="3" borderId="3" xfId="0" applyFont="1" applyFill="1" applyBorder="1" applyAlignment="1">
      <alignment horizontal="center" vertical="center"/>
    </xf>
    <xf numFmtId="16" fontId="1" fillId="23" borderId="3" xfId="0" applyNumberFormat="1" applyFont="1" applyFill="1" applyBorder="1" applyAlignment="1">
      <alignment horizontal="center"/>
    </xf>
    <xf numFmtId="0" fontId="0" fillId="0" borderId="11" xfId="0" applyBorder="1"/>
    <xf numFmtId="0" fontId="0" fillId="35" borderId="0" xfId="0" applyFill="1"/>
    <xf numFmtId="16" fontId="1" fillId="35" borderId="3" xfId="0" applyNumberFormat="1" applyFont="1" applyFill="1" applyBorder="1" applyAlignment="1">
      <alignment horizontal="center"/>
    </xf>
    <xf numFmtId="0" fontId="0" fillId="21" borderId="4" xfId="0" applyFill="1" applyBorder="1"/>
    <xf numFmtId="9" fontId="0" fillId="9" borderId="1" xfId="0" applyNumberFormat="1" applyFill="1" applyBorder="1"/>
    <xf numFmtId="9" fontId="0" fillId="35" borderId="1" xfId="1" applyFont="1" applyFill="1" applyBorder="1"/>
    <xf numFmtId="9" fontId="0" fillId="10" borderId="5" xfId="0" applyNumberFormat="1" applyFill="1" applyBorder="1"/>
    <xf numFmtId="9" fontId="0" fillId="16" borderId="1" xfId="0" applyNumberFormat="1" applyFill="1" applyBorder="1"/>
    <xf numFmtId="9" fontId="0" fillId="10" borderId="4" xfId="1" applyFont="1" applyFill="1" applyBorder="1"/>
    <xf numFmtId="0" fontId="0" fillId="36" borderId="3" xfId="0" applyFill="1" applyBorder="1"/>
    <xf numFmtId="9" fontId="0" fillId="36" borderId="1" xfId="0" applyNumberFormat="1" applyFill="1" applyBorder="1"/>
    <xf numFmtId="9" fontId="0" fillId="17" borderId="1" xfId="0" applyNumberFormat="1" applyFill="1" applyBorder="1" applyAlignment="1">
      <alignment vertical="center"/>
    </xf>
    <xf numFmtId="9" fontId="0" fillId="0" borderId="0" xfId="0" applyNumberFormat="1"/>
    <xf numFmtId="9" fontId="0" fillId="0" borderId="3" xfId="0" applyNumberFormat="1" applyBorder="1" applyAlignment="1">
      <alignment horizontal="center" vertical="center"/>
    </xf>
    <xf numFmtId="9" fontId="0" fillId="0" borderId="1" xfId="0" applyNumberFormat="1" applyBorder="1" applyAlignment="1">
      <alignment vertical="center"/>
    </xf>
    <xf numFmtId="0" fontId="1" fillId="0" borderId="1" xfId="0" applyFont="1" applyBorder="1" applyAlignment="1">
      <alignment wrapText="1"/>
    </xf>
    <xf numFmtId="37" fontId="0" fillId="0" borderId="1" xfId="2" applyNumberFormat="1" applyFont="1" applyBorder="1"/>
    <xf numFmtId="1" fontId="0" fillId="0" borderId="1" xfId="0" applyNumberFormat="1" applyBorder="1"/>
    <xf numFmtId="164" fontId="0" fillId="0" borderId="1" xfId="0" applyNumberFormat="1" applyBorder="1"/>
    <xf numFmtId="165" fontId="0" fillId="3" borderId="1" xfId="0" applyNumberFormat="1" applyFill="1" applyBorder="1"/>
    <xf numFmtId="10" fontId="0" fillId="3" borderId="1" xfId="0" applyNumberFormat="1" applyFill="1" applyBorder="1"/>
    <xf numFmtId="0" fontId="1" fillId="11" borderId="3" xfId="0" applyFont="1" applyFill="1" applyBorder="1" applyAlignment="1">
      <alignment horizontal="center" vertical="center"/>
    </xf>
    <xf numFmtId="0" fontId="1" fillId="11" borderId="5" xfId="0" applyFont="1" applyFill="1" applyBorder="1" applyAlignment="1">
      <alignment horizontal="center" vertical="center"/>
    </xf>
    <xf numFmtId="16" fontId="1" fillId="0" borderId="0" xfId="0" applyNumberFormat="1" applyFont="1" applyAlignment="1">
      <alignment horizontal="center"/>
    </xf>
    <xf numFmtId="0" fontId="1" fillId="37" borderId="4" xfId="0" applyFont="1" applyFill="1" applyBorder="1" applyAlignment="1">
      <alignment horizontal="center"/>
    </xf>
    <xf numFmtId="0" fontId="1" fillId="37" borderId="1" xfId="0" applyFont="1" applyFill="1" applyBorder="1" applyAlignment="1">
      <alignment horizontal="center"/>
    </xf>
    <xf numFmtId="0" fontId="1" fillId="26" borderId="4" xfId="0" applyFont="1" applyFill="1" applyBorder="1" applyAlignment="1">
      <alignment horizontal="center"/>
    </xf>
    <xf numFmtId="0" fontId="1" fillId="26" borderId="1" xfId="0" applyFont="1" applyFill="1" applyBorder="1" applyAlignment="1">
      <alignment horizontal="center"/>
    </xf>
    <xf numFmtId="0" fontId="1" fillId="8" borderId="4" xfId="0" applyFont="1" applyFill="1" applyBorder="1" applyAlignment="1">
      <alignment horizontal="center"/>
    </xf>
    <xf numFmtId="0" fontId="1" fillId="8" borderId="1" xfId="0" applyFont="1" applyFill="1" applyBorder="1" applyAlignment="1">
      <alignment horizontal="center"/>
    </xf>
    <xf numFmtId="0" fontId="1" fillId="38" borderId="4" xfId="0" applyFont="1" applyFill="1" applyBorder="1" applyAlignment="1">
      <alignment horizontal="center"/>
    </xf>
    <xf numFmtId="0" fontId="1" fillId="38" borderId="1" xfId="0" applyFont="1" applyFill="1" applyBorder="1" applyAlignment="1">
      <alignment horizontal="center"/>
    </xf>
    <xf numFmtId="0" fontId="6" fillId="0" borderId="0" xfId="0" applyFont="1" applyAlignment="1">
      <alignment vertical="center"/>
    </xf>
    <xf numFmtId="0" fontId="1" fillId="11" borderId="6" xfId="0" applyFont="1" applyFill="1" applyBorder="1" applyAlignment="1">
      <alignment horizontal="center" vertical="center"/>
    </xf>
    <xf numFmtId="166" fontId="1" fillId="11" borderId="2" xfId="0" applyNumberFormat="1" applyFont="1" applyFill="1" applyBorder="1" applyAlignment="1">
      <alignment horizontal="center" vertical="center"/>
    </xf>
    <xf numFmtId="0" fontId="0" fillId="0" borderId="0" xfId="0" applyAlignment="1">
      <alignment horizontal="center" vertical="center"/>
    </xf>
    <xf numFmtId="166" fontId="1" fillId="11" borderId="2" xfId="0" applyNumberFormat="1" applyFont="1" applyFill="1" applyBorder="1" applyAlignment="1">
      <alignment horizontal="center"/>
    </xf>
    <xf numFmtId="166" fontId="1" fillId="11" borderId="4" xfId="0" applyNumberFormat="1" applyFont="1" applyFill="1" applyBorder="1" applyAlignment="1">
      <alignment horizontal="center"/>
    </xf>
    <xf numFmtId="0" fontId="1" fillId="11" borderId="1" xfId="0" applyFont="1" applyFill="1" applyBorder="1" applyAlignment="1">
      <alignment horizontal="center"/>
    </xf>
    <xf numFmtId="0" fontId="0" fillId="8" borderId="0" xfId="0" applyFill="1"/>
    <xf numFmtId="0" fontId="0" fillId="8" borderId="0" xfId="0" applyFill="1" applyAlignment="1">
      <alignment horizontal="center"/>
    </xf>
    <xf numFmtId="0" fontId="0" fillId="8" borderId="5" xfId="0" applyFill="1" applyBorder="1" applyAlignment="1">
      <alignment horizontal="center"/>
    </xf>
    <xf numFmtId="9" fontId="0" fillId="0" borderId="1" xfId="1" applyFont="1" applyBorder="1" applyProtection="1">
      <protection locked="0"/>
    </xf>
    <xf numFmtId="9" fontId="0" fillId="8" borderId="1" xfId="1" applyFont="1" applyFill="1" applyBorder="1" applyProtection="1">
      <protection locked="0"/>
    </xf>
    <xf numFmtId="0" fontId="1" fillId="37" borderId="1" xfId="0" applyFont="1" applyFill="1" applyBorder="1" applyAlignment="1">
      <alignment horizontal="left"/>
    </xf>
    <xf numFmtId="0" fontId="7" fillId="7" borderId="4" xfId="0" applyFont="1" applyFill="1" applyBorder="1" applyAlignment="1">
      <alignment horizontal="center"/>
    </xf>
    <xf numFmtId="0" fontId="7" fillId="7" borderId="1" xfId="0" applyFont="1" applyFill="1" applyBorder="1" applyAlignment="1">
      <alignment horizontal="center"/>
    </xf>
    <xf numFmtId="0" fontId="1" fillId="39" borderId="0" xfId="0" applyFont="1" applyFill="1"/>
    <xf numFmtId="0" fontId="1" fillId="39" borderId="0" xfId="0" applyFont="1" applyFill="1" applyAlignment="1">
      <alignment horizontal="left"/>
    </xf>
    <xf numFmtId="165" fontId="0" fillId="22" borderId="2" xfId="0" applyNumberFormat="1" applyFill="1" applyBorder="1" applyAlignment="1">
      <alignment horizontal="center"/>
    </xf>
    <xf numFmtId="165" fontId="0" fillId="22" borderId="2" xfId="1" applyNumberFormat="1" applyFont="1" applyFill="1" applyBorder="1" applyAlignment="1">
      <alignment horizontal="center"/>
    </xf>
    <xf numFmtId="165" fontId="0" fillId="0" borderId="1" xfId="0" applyNumberFormat="1" applyBorder="1" applyProtection="1">
      <protection locked="0"/>
    </xf>
    <xf numFmtId="165" fontId="0" fillId="0" borderId="1" xfId="1" applyNumberFormat="1" applyFont="1" applyBorder="1" applyProtection="1">
      <protection locked="0"/>
    </xf>
    <xf numFmtId="165" fontId="0" fillId="0" borderId="1" xfId="0" applyNumberFormat="1" applyBorder="1"/>
    <xf numFmtId="165" fontId="0" fillId="8" borderId="0" xfId="0" applyNumberFormat="1" applyFill="1" applyAlignment="1">
      <alignment horizontal="center"/>
    </xf>
    <xf numFmtId="165" fontId="0" fillId="8" borderId="2" xfId="1" applyNumberFormat="1" applyFont="1" applyFill="1" applyBorder="1" applyAlignment="1">
      <alignment horizontal="center"/>
    </xf>
    <xf numFmtId="165" fontId="0" fillId="8" borderId="1" xfId="0" applyNumberFormat="1" applyFill="1" applyBorder="1" applyProtection="1">
      <protection locked="0"/>
    </xf>
    <xf numFmtId="165" fontId="0" fillId="8" borderId="1" xfId="1" applyNumberFormat="1" applyFont="1" applyFill="1" applyBorder="1" applyProtection="1">
      <protection locked="0"/>
    </xf>
    <xf numFmtId="165" fontId="0" fillId="8" borderId="1" xfId="0" applyNumberFormat="1" applyFill="1" applyBorder="1"/>
    <xf numFmtId="165" fontId="0" fillId="8" borderId="1" xfId="1" applyNumberFormat="1" applyFont="1" applyFill="1" applyBorder="1"/>
    <xf numFmtId="165" fontId="0" fillId="8" borderId="10" xfId="0" applyNumberFormat="1" applyFill="1" applyBorder="1" applyAlignment="1">
      <alignment horizontal="center"/>
    </xf>
    <xf numFmtId="165" fontId="0" fillId="0" borderId="1" xfId="0" applyNumberFormat="1" applyBorder="1" applyAlignment="1">
      <alignment horizontal="center"/>
    </xf>
    <xf numFmtId="165" fontId="0" fillId="0" borderId="1" xfId="1" applyNumberFormat="1" applyFont="1" applyBorder="1" applyAlignment="1">
      <alignment horizontal="center"/>
    </xf>
    <xf numFmtId="9" fontId="0" fillId="0" borderId="1" xfId="1" applyFont="1" applyBorder="1" applyAlignment="1" applyProtection="1">
      <alignment wrapText="1"/>
      <protection locked="0"/>
    </xf>
    <xf numFmtId="16" fontId="1" fillId="23" borderId="1" xfId="0" applyNumberFormat="1" applyFont="1" applyFill="1" applyBorder="1" applyAlignment="1">
      <alignment horizontal="center" vertical="center" wrapText="1"/>
    </xf>
    <xf numFmtId="16" fontId="1" fillId="33" borderId="1" xfId="0" applyNumberFormat="1" applyFont="1" applyFill="1" applyBorder="1" applyAlignment="1">
      <alignment horizontal="center" vertical="center" wrapText="1"/>
    </xf>
    <xf numFmtId="16" fontId="1" fillId="40" borderId="3" xfId="0" applyNumberFormat="1" applyFont="1" applyFill="1" applyBorder="1" applyAlignment="1">
      <alignment horizontal="center"/>
    </xf>
    <xf numFmtId="0" fontId="0" fillId="40" borderId="1" xfId="0" applyFill="1" applyBorder="1"/>
    <xf numFmtId="9" fontId="0" fillId="40" borderId="1" xfId="0" applyNumberFormat="1" applyFill="1" applyBorder="1"/>
    <xf numFmtId="0" fontId="0" fillId="40" borderId="3" xfId="0" applyFill="1" applyBorder="1"/>
    <xf numFmtId="9" fontId="0" fillId="0" borderId="1" xfId="1" quotePrefix="1" applyFont="1" applyBorder="1" applyAlignment="1" applyProtection="1">
      <alignment horizontal="left" vertical="top" wrapText="1"/>
      <protection locked="0"/>
    </xf>
    <xf numFmtId="16" fontId="1" fillId="33" borderId="6" xfId="0" applyNumberFormat="1" applyFont="1" applyFill="1" applyBorder="1" applyAlignment="1">
      <alignment horizontal="center" vertical="center" wrapText="1"/>
    </xf>
    <xf numFmtId="165" fontId="0" fillId="4" borderId="1" xfId="0" applyNumberFormat="1" applyFill="1" applyBorder="1" applyProtection="1">
      <protection locked="0"/>
    </xf>
    <xf numFmtId="165" fontId="0" fillId="4" borderId="1" xfId="1" applyNumberFormat="1" applyFont="1" applyFill="1" applyBorder="1" applyProtection="1">
      <protection locked="0"/>
    </xf>
    <xf numFmtId="0" fontId="0" fillId="0" borderId="0" xfId="0" quotePrefix="1" applyAlignment="1">
      <alignment vertical="center" wrapText="1"/>
    </xf>
    <xf numFmtId="16" fontId="1" fillId="38" borderId="8" xfId="0" applyNumberFormat="1" applyFont="1" applyFill="1" applyBorder="1" applyAlignment="1">
      <alignment horizontal="center"/>
    </xf>
    <xf numFmtId="16" fontId="1" fillId="38" borderId="0" xfId="0" applyNumberFormat="1" applyFont="1" applyFill="1" applyAlignment="1">
      <alignment horizontal="center"/>
    </xf>
    <xf numFmtId="16" fontId="1" fillId="26" borderId="2" xfId="0" applyNumberFormat="1" applyFont="1" applyFill="1" applyBorder="1" applyAlignment="1">
      <alignment horizontal="center"/>
    </xf>
    <xf numFmtId="16" fontId="1" fillId="26" borderId="12" xfId="0" applyNumberFormat="1" applyFont="1" applyFill="1" applyBorder="1" applyAlignment="1">
      <alignment horizontal="center"/>
    </xf>
    <xf numFmtId="16" fontId="1" fillId="26" borderId="4" xfId="0" applyNumberFormat="1" applyFont="1" applyFill="1" applyBorder="1" applyAlignment="1">
      <alignment horizontal="center"/>
    </xf>
    <xf numFmtId="16" fontId="1" fillId="8" borderId="2" xfId="0" applyNumberFormat="1" applyFont="1" applyFill="1" applyBorder="1" applyAlignment="1">
      <alignment horizontal="center"/>
    </xf>
    <xf numFmtId="16" fontId="1" fillId="8" borderId="12" xfId="0" applyNumberFormat="1" applyFont="1" applyFill="1" applyBorder="1" applyAlignment="1">
      <alignment horizontal="center"/>
    </xf>
    <xf numFmtId="16" fontId="1" fillId="8" borderId="4" xfId="0" applyNumberFormat="1" applyFont="1" applyFill="1" applyBorder="1" applyAlignment="1">
      <alignment horizontal="center"/>
    </xf>
    <xf numFmtId="16" fontId="1" fillId="14" borderId="2" xfId="0" applyNumberFormat="1" applyFont="1" applyFill="1" applyBorder="1" applyAlignment="1">
      <alignment horizontal="center"/>
    </xf>
    <xf numFmtId="16" fontId="1" fillId="14" borderId="12" xfId="0" applyNumberFormat="1" applyFont="1" applyFill="1" applyBorder="1" applyAlignment="1">
      <alignment horizontal="center"/>
    </xf>
    <xf numFmtId="16" fontId="1" fillId="14" borderId="4" xfId="0" applyNumberFormat="1" applyFont="1" applyFill="1" applyBorder="1" applyAlignment="1">
      <alignment horizontal="center"/>
    </xf>
    <xf numFmtId="0" fontId="1" fillId="14" borderId="4" xfId="0" applyFont="1" applyFill="1" applyBorder="1" applyAlignment="1">
      <alignment horizontal="center"/>
    </xf>
    <xf numFmtId="16" fontId="1" fillId="37" borderId="12" xfId="0" applyNumberFormat="1" applyFont="1" applyFill="1" applyBorder="1"/>
    <xf numFmtId="16" fontId="1" fillId="37" borderId="4" xfId="0" applyNumberFormat="1" applyFont="1" applyFill="1" applyBorder="1"/>
    <xf numFmtId="0" fontId="7" fillId="0" borderId="0" xfId="0" applyFont="1" applyAlignment="1">
      <alignment horizontal="center"/>
    </xf>
    <xf numFmtId="2" fontId="0" fillId="39" borderId="1" xfId="0" applyNumberFormat="1" applyFill="1" applyBorder="1"/>
    <xf numFmtId="166" fontId="1" fillId="11" borderId="4" xfId="0" applyNumberFormat="1" applyFont="1" applyFill="1" applyBorder="1" applyAlignment="1">
      <alignment horizontal="center" vertical="center"/>
    </xf>
    <xf numFmtId="0" fontId="1" fillId="41" borderId="1" xfId="0" applyFont="1" applyFill="1" applyBorder="1" applyAlignment="1">
      <alignment horizontal="center" vertical="center"/>
    </xf>
    <xf numFmtId="2" fontId="0" fillId="0" borderId="1" xfId="0" applyNumberFormat="1" applyBorder="1"/>
    <xf numFmtId="0" fontId="1" fillId="0" borderId="0" xfId="0" applyFont="1" applyAlignment="1">
      <alignment horizontal="center"/>
    </xf>
    <xf numFmtId="165" fontId="0" fillId="0" borderId="0" xfId="0" applyNumberFormat="1" applyAlignment="1">
      <alignment horizontal="center"/>
    </xf>
    <xf numFmtId="165" fontId="0" fillId="0" borderId="0" xfId="1" applyNumberFormat="1" applyFont="1" applyAlignment="1">
      <alignment horizontal="center"/>
    </xf>
    <xf numFmtId="166" fontId="1" fillId="11" borderId="1" xfId="0" applyNumberFormat="1" applyFont="1" applyFill="1" applyBorder="1" applyAlignment="1">
      <alignment horizontal="center" vertical="center"/>
    </xf>
    <xf numFmtId="0" fontId="1" fillId="7" borderId="2" xfId="0" applyFont="1" applyFill="1" applyBorder="1" applyAlignment="1">
      <alignment horizontal="center" vertical="center"/>
    </xf>
    <xf numFmtId="0" fontId="1" fillId="7" borderId="4" xfId="0" applyFont="1" applyFill="1" applyBorder="1" applyAlignment="1">
      <alignment horizontal="center" vertical="center"/>
    </xf>
    <xf numFmtId="0" fontId="1" fillId="23" borderId="2" xfId="0" applyFont="1" applyFill="1" applyBorder="1" applyAlignment="1">
      <alignment horizontal="center" vertical="center"/>
    </xf>
    <xf numFmtId="0" fontId="1" fillId="23" borderId="4" xfId="0" applyFont="1" applyFill="1" applyBorder="1" applyAlignment="1">
      <alignment horizontal="center" vertical="center"/>
    </xf>
    <xf numFmtId="0" fontId="0" fillId="0" borderId="15" xfId="0" applyBorder="1"/>
    <xf numFmtId="0" fontId="0" fillId="0" borderId="16" xfId="0" applyBorder="1"/>
    <xf numFmtId="0" fontId="1" fillId="26" borderId="17" xfId="0" applyFont="1" applyFill="1" applyBorder="1" applyAlignment="1">
      <alignment horizontal="center" vertical="center"/>
    </xf>
    <xf numFmtId="0" fontId="1" fillId="26" borderId="19" xfId="0" applyFont="1" applyFill="1" applyBorder="1" applyAlignment="1">
      <alignment horizontal="center" vertical="center"/>
    </xf>
    <xf numFmtId="0" fontId="0" fillId="0" borderId="20" xfId="0" applyBorder="1"/>
    <xf numFmtId="9" fontId="0" fillId="0" borderId="19" xfId="0" applyNumberFormat="1" applyBorder="1"/>
    <xf numFmtId="0" fontId="0" fillId="0" borderId="21" xfId="0" applyBorder="1"/>
    <xf numFmtId="9" fontId="0" fillId="0" borderId="22" xfId="0" applyNumberFormat="1" applyBorder="1"/>
    <xf numFmtId="0" fontId="0" fillId="0" borderId="25" xfId="0" applyBorder="1"/>
    <xf numFmtId="0" fontId="1" fillId="23" borderId="20" xfId="0" applyFont="1" applyFill="1" applyBorder="1" applyAlignment="1">
      <alignment horizontal="center" vertical="center"/>
    </xf>
    <xf numFmtId="0" fontId="1" fillId="23" borderId="19" xfId="0" applyFont="1" applyFill="1" applyBorder="1" applyAlignment="1">
      <alignment horizontal="center" vertical="center"/>
    </xf>
    <xf numFmtId="9" fontId="0" fillId="0" borderId="26" xfId="0" applyNumberFormat="1" applyBorder="1"/>
    <xf numFmtId="0" fontId="1" fillId="29" borderId="20" xfId="0" applyFont="1" applyFill="1" applyBorder="1" applyAlignment="1">
      <alignment horizontal="center" vertical="center"/>
    </xf>
    <xf numFmtId="0" fontId="1" fillId="29" borderId="19" xfId="0" applyFont="1" applyFill="1" applyBorder="1" applyAlignment="1">
      <alignment horizontal="center" vertical="center"/>
    </xf>
    <xf numFmtId="0" fontId="1" fillId="32" borderId="20" xfId="0" applyFont="1" applyFill="1" applyBorder="1" applyAlignment="1">
      <alignment horizontal="center" vertical="center"/>
    </xf>
    <xf numFmtId="0" fontId="1" fillId="32" borderId="19" xfId="0" applyFont="1" applyFill="1" applyBorder="1" applyAlignment="1">
      <alignment horizontal="center" vertical="center"/>
    </xf>
    <xf numFmtId="0" fontId="1" fillId="41" borderId="20" xfId="0" applyFont="1" applyFill="1" applyBorder="1" applyAlignment="1">
      <alignment horizontal="center" vertical="center"/>
    </xf>
    <xf numFmtId="0" fontId="1" fillId="41" borderId="19" xfId="0" applyFont="1" applyFill="1" applyBorder="1" applyAlignment="1">
      <alignment horizontal="center" vertical="center"/>
    </xf>
    <xf numFmtId="2" fontId="0" fillId="0" borderId="19" xfId="0" applyNumberFormat="1" applyBorder="1"/>
    <xf numFmtId="0" fontId="0" fillId="0" borderId="19" xfId="0" applyBorder="1"/>
    <xf numFmtId="2" fontId="0" fillId="0" borderId="26" xfId="0" applyNumberFormat="1" applyBorder="1"/>
    <xf numFmtId="0" fontId="0" fillId="0" borderId="22" xfId="0" applyBorder="1"/>
    <xf numFmtId="0" fontId="0" fillId="43" borderId="0" xfId="0" applyFill="1"/>
    <xf numFmtId="0" fontId="1" fillId="43" borderId="1" xfId="0" applyFont="1" applyFill="1" applyBorder="1" applyAlignment="1">
      <alignment horizontal="center" vertical="center"/>
    </xf>
    <xf numFmtId="37" fontId="0" fillId="43" borderId="1" xfId="2" applyNumberFormat="1" applyFont="1" applyFill="1" applyBorder="1"/>
    <xf numFmtId="164" fontId="0" fillId="43" borderId="1" xfId="0" applyNumberFormat="1" applyFill="1" applyBorder="1"/>
    <xf numFmtId="1" fontId="0" fillId="43" borderId="1" xfId="0" applyNumberFormat="1" applyFill="1" applyBorder="1"/>
    <xf numFmtId="0" fontId="0" fillId="37" borderId="0" xfId="0" applyFill="1"/>
    <xf numFmtId="0" fontId="1" fillId="37" borderId="1" xfId="0" applyFont="1" applyFill="1" applyBorder="1" applyAlignment="1">
      <alignment horizontal="center" vertical="center"/>
    </xf>
    <xf numFmtId="37" fontId="0" fillId="37" borderId="1" xfId="2" applyNumberFormat="1" applyFont="1" applyFill="1" applyBorder="1"/>
    <xf numFmtId="164" fontId="0" fillId="37" borderId="1" xfId="2" applyNumberFormat="1" applyFont="1" applyFill="1" applyBorder="1"/>
    <xf numFmtId="164" fontId="0" fillId="37" borderId="1" xfId="0" applyNumberFormat="1" applyFill="1" applyBorder="1"/>
    <xf numFmtId="1" fontId="0" fillId="37" borderId="1" xfId="2" applyNumberFormat="1" applyFont="1" applyFill="1" applyBorder="1"/>
    <xf numFmtId="1" fontId="0" fillId="37" borderId="1" xfId="0" applyNumberFormat="1" applyFill="1" applyBorder="1"/>
    <xf numFmtId="0" fontId="0" fillId="39" borderId="0" xfId="0" applyFill="1"/>
    <xf numFmtId="0" fontId="1" fillId="39" borderId="1" xfId="0" applyFont="1" applyFill="1" applyBorder="1" applyAlignment="1">
      <alignment horizontal="center" vertical="center"/>
    </xf>
    <xf numFmtId="164" fontId="0" fillId="39" borderId="1" xfId="0" applyNumberFormat="1" applyFill="1" applyBorder="1"/>
    <xf numFmtId="37" fontId="0" fillId="39" borderId="1" xfId="2" applyNumberFormat="1" applyFont="1" applyFill="1" applyBorder="1"/>
    <xf numFmtId="1" fontId="0" fillId="39" borderId="1" xfId="0" applyNumberFormat="1" applyFill="1" applyBorder="1"/>
    <xf numFmtId="164" fontId="0" fillId="21" borderId="1" xfId="0" applyNumberFormat="1" applyFill="1" applyBorder="1"/>
    <xf numFmtId="37" fontId="0" fillId="21" borderId="1" xfId="2" applyNumberFormat="1" applyFont="1" applyFill="1" applyBorder="1"/>
    <xf numFmtId="1" fontId="0" fillId="21" borderId="1" xfId="0" applyNumberFormat="1" applyFill="1" applyBorder="1"/>
    <xf numFmtId="0" fontId="0" fillId="44" borderId="0" xfId="0" applyFill="1"/>
    <xf numFmtId="0" fontId="1" fillId="44" borderId="1" xfId="0" applyFont="1" applyFill="1" applyBorder="1" applyAlignment="1">
      <alignment horizontal="center" vertical="center"/>
    </xf>
    <xf numFmtId="164" fontId="0" fillId="44" borderId="1" xfId="0" applyNumberFormat="1" applyFill="1" applyBorder="1"/>
    <xf numFmtId="37" fontId="0" fillId="44" borderId="1" xfId="2" applyNumberFormat="1" applyFont="1" applyFill="1" applyBorder="1"/>
    <xf numFmtId="1" fontId="0" fillId="44" borderId="1" xfId="0" applyNumberFormat="1" applyFill="1" applyBorder="1"/>
    <xf numFmtId="0" fontId="0" fillId="45" borderId="0" xfId="0" applyFill="1"/>
    <xf numFmtId="0" fontId="1" fillId="45" borderId="1" xfId="0" applyFont="1" applyFill="1" applyBorder="1" applyAlignment="1">
      <alignment horizontal="center" vertical="center"/>
    </xf>
    <xf numFmtId="164" fontId="0" fillId="45" borderId="1" xfId="0" applyNumberFormat="1" applyFill="1" applyBorder="1"/>
    <xf numFmtId="37" fontId="0" fillId="45" borderId="1" xfId="2" applyNumberFormat="1" applyFont="1" applyFill="1" applyBorder="1"/>
    <xf numFmtId="1" fontId="0" fillId="45" borderId="1" xfId="0" applyNumberFormat="1" applyFill="1" applyBorder="1"/>
    <xf numFmtId="0" fontId="1" fillId="8" borderId="1" xfId="0" applyFont="1" applyFill="1" applyBorder="1" applyAlignment="1">
      <alignment horizontal="center" vertical="center"/>
    </xf>
    <xf numFmtId="164" fontId="0" fillId="8" borderId="1" xfId="0" applyNumberFormat="1" applyFill="1" applyBorder="1"/>
    <xf numFmtId="37" fontId="0" fillId="8" borderId="1" xfId="2" applyNumberFormat="1" applyFont="1" applyFill="1" applyBorder="1"/>
    <xf numFmtId="1" fontId="0" fillId="8" borderId="1" xfId="0" applyNumberFormat="1" applyFill="1" applyBorder="1"/>
    <xf numFmtId="0" fontId="0" fillId="46" borderId="0" xfId="0" applyFill="1"/>
    <xf numFmtId="0" fontId="1" fillId="46" borderId="1" xfId="0" applyFont="1" applyFill="1" applyBorder="1" applyAlignment="1">
      <alignment horizontal="center" vertical="center"/>
    </xf>
    <xf numFmtId="164" fontId="0" fillId="46" borderId="1" xfId="0" applyNumberFormat="1" applyFill="1" applyBorder="1"/>
    <xf numFmtId="37" fontId="0" fillId="46" borderId="1" xfId="2" applyNumberFormat="1" applyFont="1" applyFill="1" applyBorder="1"/>
    <xf numFmtId="1" fontId="0" fillId="46" borderId="1" xfId="0" applyNumberFormat="1" applyFill="1" applyBorder="1"/>
    <xf numFmtId="165" fontId="0" fillId="21" borderId="1" xfId="0" applyNumberFormat="1" applyFill="1" applyBorder="1"/>
    <xf numFmtId="0" fontId="1" fillId="21" borderId="0" xfId="0" applyFont="1" applyFill="1"/>
    <xf numFmtId="16" fontId="1" fillId="33" borderId="0" xfId="0" applyNumberFormat="1" applyFont="1" applyFill="1" applyAlignment="1">
      <alignment horizontal="center" vertical="center" wrapText="1"/>
    </xf>
    <xf numFmtId="165" fontId="0" fillId="4" borderId="1" xfId="0" applyNumberFormat="1" applyFill="1" applyBorder="1" applyAlignment="1" applyProtection="1">
      <alignment horizontal="center"/>
      <protection locked="0"/>
    </xf>
    <xf numFmtId="165" fontId="0" fillId="4" borderId="1" xfId="1" applyNumberFormat="1" applyFont="1" applyFill="1" applyBorder="1" applyAlignment="1" applyProtection="1">
      <alignment horizontal="center"/>
      <protection locked="0"/>
    </xf>
    <xf numFmtId="16" fontId="1" fillId="48" borderId="0" xfId="0" applyNumberFormat="1" applyFont="1" applyFill="1" applyAlignment="1">
      <alignment horizontal="left"/>
    </xf>
    <xf numFmtId="16" fontId="1" fillId="48" borderId="0" xfId="0" applyNumberFormat="1" applyFont="1" applyFill="1" applyAlignment="1">
      <alignment horizontal="center"/>
    </xf>
    <xf numFmtId="0" fontId="1" fillId="47" borderId="1" xfId="0" applyFont="1" applyFill="1" applyBorder="1" applyAlignment="1">
      <alignment horizontal="center"/>
    </xf>
    <xf numFmtId="0" fontId="0" fillId="47" borderId="1" xfId="0" applyFill="1" applyBorder="1"/>
    <xf numFmtId="0" fontId="1" fillId="47" borderId="1" xfId="0" applyFont="1" applyFill="1" applyBorder="1"/>
    <xf numFmtId="15" fontId="0" fillId="0" borderId="1" xfId="0" applyNumberFormat="1" applyBorder="1"/>
    <xf numFmtId="0" fontId="8" fillId="0" borderId="0" xfId="3" applyAlignment="1">
      <alignment vertical="center" wrapText="1"/>
    </xf>
    <xf numFmtId="16" fontId="0" fillId="0" borderId="1" xfId="0" applyNumberFormat="1" applyBorder="1"/>
    <xf numFmtId="0" fontId="0" fillId="0" borderId="1" xfId="0" applyBorder="1" applyProtection="1">
      <protection locked="0"/>
    </xf>
    <xf numFmtId="165" fontId="0" fillId="0" borderId="2" xfId="1" applyNumberFormat="1" applyFont="1" applyBorder="1" applyProtection="1">
      <protection locked="0"/>
    </xf>
    <xf numFmtId="165" fontId="0" fillId="0" borderId="4" xfId="0" applyNumberFormat="1" applyBorder="1" applyProtection="1">
      <protection locked="0"/>
    </xf>
    <xf numFmtId="165" fontId="0" fillId="0" borderId="3" xfId="0" applyNumberFormat="1" applyBorder="1" applyProtection="1">
      <protection locked="0"/>
    </xf>
    <xf numFmtId="165" fontId="0" fillId="0" borderId="3" xfId="1" applyNumberFormat="1" applyFont="1" applyBorder="1" applyProtection="1">
      <protection locked="0"/>
    </xf>
    <xf numFmtId="165" fontId="0" fillId="0" borderId="5" xfId="0" applyNumberFormat="1" applyBorder="1" applyProtection="1">
      <protection locked="0"/>
    </xf>
    <xf numFmtId="165" fontId="0" fillId="0" borderId="5" xfId="1" applyNumberFormat="1" applyFont="1" applyBorder="1" applyProtection="1">
      <protection locked="0"/>
    </xf>
    <xf numFmtId="0" fontId="1" fillId="47" borderId="3" xfId="0" applyFont="1" applyFill="1" applyBorder="1"/>
    <xf numFmtId="166" fontId="1" fillId="11" borderId="2" xfId="0" applyNumberFormat="1" applyFont="1" applyFill="1" applyBorder="1" applyAlignment="1">
      <alignment vertical="center"/>
    </xf>
    <xf numFmtId="166" fontId="1" fillId="11" borderId="4" xfId="0" applyNumberFormat="1" applyFont="1" applyFill="1" applyBorder="1" applyAlignment="1">
      <alignment vertical="center"/>
    </xf>
    <xf numFmtId="165" fontId="0" fillId="0" borderId="1" xfId="0" applyNumberFormat="1" applyBorder="1" applyAlignment="1" applyProtection="1">
      <alignment horizontal="center"/>
      <protection locked="0"/>
    </xf>
    <xf numFmtId="165" fontId="0" fillId="0" borderId="1" xfId="1" applyNumberFormat="1" applyFont="1" applyBorder="1" applyAlignment="1" applyProtection="1">
      <alignment horizontal="center"/>
      <protection locked="0"/>
    </xf>
    <xf numFmtId="165" fontId="0" fillId="0" borderId="0" xfId="0" applyNumberFormat="1"/>
    <xf numFmtId="1" fontId="0" fillId="0" borderId="1" xfId="1" applyNumberFormat="1" applyFont="1" applyBorder="1" applyProtection="1">
      <protection locked="0"/>
    </xf>
    <xf numFmtId="1" fontId="0" fillId="0" borderId="1" xfId="1" applyNumberFormat="1" applyFont="1" applyBorder="1" applyAlignment="1" applyProtection="1">
      <alignment wrapText="1"/>
      <protection locked="0"/>
    </xf>
    <xf numFmtId="1" fontId="0" fillId="8" borderId="1" xfId="1" applyNumberFormat="1" applyFont="1" applyFill="1" applyBorder="1" applyProtection="1">
      <protection locked="0"/>
    </xf>
    <xf numFmtId="0" fontId="0" fillId="0" borderId="0" xfId="0" applyProtection="1">
      <protection locked="0"/>
    </xf>
    <xf numFmtId="0" fontId="0" fillId="0" borderId="29" xfId="0" applyBorder="1"/>
    <xf numFmtId="15" fontId="0" fillId="0" borderId="29" xfId="0" applyNumberFormat="1" applyBorder="1"/>
    <xf numFmtId="15" fontId="0" fillId="0" borderId="5" xfId="0" applyNumberFormat="1" applyBorder="1"/>
    <xf numFmtId="0" fontId="0" fillId="0" borderId="14" xfId="0" applyBorder="1"/>
    <xf numFmtId="15" fontId="0" fillId="0" borderId="14" xfId="0" applyNumberFormat="1" applyBorder="1"/>
    <xf numFmtId="165" fontId="0" fillId="0" borderId="1" xfId="1" applyNumberFormat="1" applyFont="1" applyBorder="1" applyAlignment="1" applyProtection="1">
      <alignment horizontal="right"/>
      <protection locked="0"/>
    </xf>
    <xf numFmtId="2" fontId="0" fillId="0" borderId="1" xfId="1" applyNumberFormat="1" applyFont="1" applyBorder="1" applyProtection="1">
      <protection locked="0"/>
    </xf>
    <xf numFmtId="0" fontId="0" fillId="0" borderId="1" xfId="1" applyNumberFormat="1" applyFont="1" applyBorder="1" applyProtection="1">
      <protection locked="0"/>
    </xf>
    <xf numFmtId="165" fontId="0" fillId="18" borderId="1" xfId="1" applyNumberFormat="1" applyFont="1" applyFill="1" applyBorder="1" applyProtection="1">
      <protection locked="0"/>
    </xf>
    <xf numFmtId="165" fontId="0" fillId="18" borderId="3" xfId="1" applyNumberFormat="1" applyFont="1" applyFill="1" applyBorder="1" applyProtection="1">
      <protection locked="0"/>
    </xf>
    <xf numFmtId="0" fontId="0" fillId="18" borderId="1" xfId="0" applyFill="1" applyBorder="1" applyProtection="1">
      <protection locked="0"/>
    </xf>
    <xf numFmtId="165" fontId="0" fillId="18" borderId="5" xfId="1" applyNumberFormat="1" applyFont="1" applyFill="1" applyBorder="1" applyProtection="1">
      <protection locked="0"/>
    </xf>
    <xf numFmtId="0" fontId="0" fillId="18" borderId="0" xfId="0" applyFill="1"/>
    <xf numFmtId="0" fontId="1" fillId="49" borderId="3" xfId="0" applyFont="1" applyFill="1" applyBorder="1"/>
    <xf numFmtId="0" fontId="1" fillId="47" borderId="3" xfId="0" applyFont="1" applyFill="1" applyBorder="1" applyAlignment="1">
      <alignment wrapText="1"/>
    </xf>
    <xf numFmtId="0" fontId="1" fillId="0" borderId="4" xfId="0" applyFont="1" applyBorder="1"/>
    <xf numFmtId="0" fontId="1" fillId="0" borderId="7" xfId="0" applyFont="1" applyBorder="1"/>
    <xf numFmtId="16" fontId="0" fillId="0" borderId="3" xfId="0" applyNumberFormat="1" applyBorder="1"/>
    <xf numFmtId="0" fontId="0" fillId="0" borderId="3" xfId="0" applyBorder="1" applyAlignment="1">
      <alignment wrapText="1"/>
    </xf>
    <xf numFmtId="0" fontId="0" fillId="0" borderId="34" xfId="0" applyBorder="1"/>
    <xf numFmtId="0" fontId="0" fillId="8" borderId="34" xfId="0" applyFill="1" applyBorder="1"/>
    <xf numFmtId="0" fontId="0" fillId="0" borderId="35" xfId="0" applyBorder="1"/>
    <xf numFmtId="0" fontId="1" fillId="11" borderId="7" xfId="0" applyFont="1" applyFill="1" applyBorder="1" applyAlignment="1">
      <alignment horizontal="center" vertical="center"/>
    </xf>
    <xf numFmtId="0" fontId="1" fillId="11" borderId="30" xfId="0" applyFont="1" applyFill="1" applyBorder="1" applyAlignment="1">
      <alignment horizontal="center" vertical="center"/>
    </xf>
    <xf numFmtId="165" fontId="0" fillId="0" borderId="2" xfId="1" applyNumberFormat="1" applyFont="1" applyBorder="1" applyAlignment="1">
      <alignment horizontal="center"/>
    </xf>
    <xf numFmtId="0" fontId="0" fillId="0" borderId="1" xfId="0" applyBorder="1" applyAlignment="1" applyProtection="1">
      <alignment horizontal="center"/>
      <protection locked="0"/>
    </xf>
    <xf numFmtId="16" fontId="1" fillId="49" borderId="0" xfId="0" applyNumberFormat="1" applyFont="1" applyFill="1" applyAlignment="1">
      <alignment horizontal="center" vertical="center" wrapText="1"/>
    </xf>
    <xf numFmtId="16" fontId="1" fillId="0" borderId="0" xfId="0" applyNumberFormat="1" applyFont="1"/>
    <xf numFmtId="165" fontId="0" fillId="0" borderId="2" xfId="1" applyNumberFormat="1" applyFont="1" applyBorder="1" applyAlignment="1" applyProtection="1">
      <alignment horizontal="center"/>
      <protection locked="0"/>
    </xf>
    <xf numFmtId="165" fontId="0" fillId="8" borderId="2" xfId="1" applyNumberFormat="1" applyFont="1" applyFill="1" applyBorder="1" applyAlignment="1" applyProtection="1">
      <alignment horizontal="center"/>
      <protection locked="0"/>
    </xf>
    <xf numFmtId="0" fontId="1" fillId="47" borderId="2" xfId="0" applyFont="1" applyFill="1" applyBorder="1"/>
    <xf numFmtId="0" fontId="0" fillId="0" borderId="10" xfId="0" applyBorder="1"/>
    <xf numFmtId="16" fontId="0" fillId="0" borderId="2" xfId="0" applyNumberFormat="1" applyBorder="1"/>
    <xf numFmtId="0" fontId="1" fillId="47" borderId="1" xfId="0" applyFont="1" applyFill="1" applyBorder="1" applyAlignment="1">
      <alignment wrapText="1"/>
    </xf>
    <xf numFmtId="0" fontId="0" fillId="0" borderId="29" xfId="0" applyBorder="1" applyAlignment="1">
      <alignment wrapText="1"/>
    </xf>
    <xf numFmtId="0" fontId="0" fillId="0" borderId="14" xfId="0" applyBorder="1" applyAlignment="1">
      <alignment wrapText="1"/>
    </xf>
    <xf numFmtId="0" fontId="0" fillId="0" borderId="10" xfId="0" applyBorder="1" applyAlignment="1">
      <alignment vertical="center" wrapText="1"/>
    </xf>
    <xf numFmtId="16" fontId="7" fillId="7" borderId="13" xfId="0" applyNumberFormat="1" applyFont="1" applyFill="1" applyBorder="1"/>
    <xf numFmtId="16" fontId="7" fillId="0" borderId="0" xfId="0" applyNumberFormat="1" applyFont="1"/>
    <xf numFmtId="0" fontId="1" fillId="0" borderId="0" xfId="0" applyFont="1" applyAlignment="1">
      <alignment horizontal="left"/>
    </xf>
    <xf numFmtId="2" fontId="0" fillId="0" borderId="0" xfId="0" applyNumberFormat="1"/>
    <xf numFmtId="166" fontId="1" fillId="11" borderId="12" xfId="0" applyNumberFormat="1" applyFont="1" applyFill="1" applyBorder="1" applyAlignment="1">
      <alignment horizontal="center" vertical="center"/>
    </xf>
    <xf numFmtId="166" fontId="1" fillId="11" borderId="12" xfId="0" applyNumberFormat="1" applyFont="1" applyFill="1" applyBorder="1" applyAlignment="1">
      <alignment horizontal="center"/>
    </xf>
    <xf numFmtId="16" fontId="0" fillId="0" borderId="29" xfId="0" applyNumberFormat="1" applyBorder="1"/>
    <xf numFmtId="16" fontId="0" fillId="0" borderId="5" xfId="0" applyNumberFormat="1" applyBorder="1"/>
    <xf numFmtId="2" fontId="0" fillId="0" borderId="1" xfId="1" applyNumberFormat="1" applyFont="1" applyBorder="1" applyAlignment="1" applyProtection="1">
      <alignment wrapText="1"/>
      <protection locked="0"/>
    </xf>
    <xf numFmtId="2" fontId="0" fillId="8" borderId="1" xfId="1" applyNumberFormat="1" applyFont="1" applyFill="1" applyBorder="1" applyProtection="1">
      <protection locked="0"/>
    </xf>
    <xf numFmtId="1" fontId="0" fillId="4" borderId="1" xfId="1" applyNumberFormat="1" applyFont="1" applyFill="1" applyBorder="1" applyAlignment="1" applyProtection="1">
      <alignment horizontal="center"/>
      <protection locked="0"/>
    </xf>
    <xf numFmtId="1" fontId="0" fillId="4" borderId="1" xfId="1" applyNumberFormat="1" applyFont="1" applyFill="1" applyBorder="1" applyProtection="1">
      <protection locked="0"/>
    </xf>
    <xf numFmtId="0" fontId="0" fillId="0" borderId="4" xfId="0" applyBorder="1" applyAlignment="1">
      <alignment horizontal="center"/>
    </xf>
    <xf numFmtId="0" fontId="0" fillId="0" borderId="1" xfId="0" applyBorder="1" applyAlignment="1">
      <alignment horizontal="center"/>
    </xf>
    <xf numFmtId="0" fontId="1" fillId="42" borderId="17" xfId="0" applyFont="1" applyFill="1" applyBorder="1" applyAlignment="1">
      <alignment horizontal="center" vertical="center"/>
    </xf>
    <xf numFmtId="0" fontId="1" fillId="42" borderId="12" xfId="0" applyFont="1" applyFill="1" applyBorder="1" applyAlignment="1">
      <alignment horizontal="center" vertical="center"/>
    </xf>
    <xf numFmtId="0" fontId="1" fillId="42" borderId="18" xfId="0" applyFont="1" applyFill="1" applyBorder="1" applyAlignment="1">
      <alignment horizontal="center" vertical="center"/>
    </xf>
    <xf numFmtId="0" fontId="0" fillId="0" borderId="23" xfId="0" applyBorder="1" applyAlignment="1">
      <alignment horizontal="center"/>
    </xf>
    <xf numFmtId="0" fontId="0" fillId="0" borderId="24" xfId="0" applyBorder="1" applyAlignment="1">
      <alignment horizontal="center"/>
    </xf>
    <xf numFmtId="17" fontId="1" fillId="20" borderId="6" xfId="0" applyNumberFormat="1" applyFont="1" applyFill="1" applyBorder="1" applyAlignment="1">
      <alignment horizontal="center"/>
    </xf>
    <xf numFmtId="17" fontId="1" fillId="20" borderId="11" xfId="0" applyNumberFormat="1" applyFont="1" applyFill="1" applyBorder="1" applyAlignment="1">
      <alignment horizontal="center"/>
    </xf>
    <xf numFmtId="17" fontId="1" fillId="20" borderId="7" xfId="0" applyNumberFormat="1" applyFont="1" applyFill="1" applyBorder="1" applyAlignment="1">
      <alignment horizontal="center"/>
    </xf>
    <xf numFmtId="0" fontId="1" fillId="29" borderId="17" xfId="0" applyFont="1" applyFill="1" applyBorder="1" applyAlignment="1">
      <alignment horizontal="center" vertical="center"/>
    </xf>
    <xf numFmtId="0" fontId="1" fillId="29" borderId="18" xfId="0" applyFont="1" applyFill="1" applyBorder="1" applyAlignment="1">
      <alignment horizontal="center" vertical="center"/>
    </xf>
    <xf numFmtId="0" fontId="1" fillId="7" borderId="17" xfId="0" applyFont="1" applyFill="1" applyBorder="1" applyAlignment="1">
      <alignment horizontal="center" vertical="center"/>
    </xf>
    <xf numFmtId="0" fontId="1" fillId="7" borderId="12" xfId="0" applyFont="1" applyFill="1" applyBorder="1" applyAlignment="1">
      <alignment horizontal="center" vertical="center"/>
    </xf>
    <xf numFmtId="0" fontId="1" fillId="7" borderId="18" xfId="0" applyFont="1" applyFill="1" applyBorder="1" applyAlignment="1">
      <alignment horizontal="center" vertical="center"/>
    </xf>
    <xf numFmtId="0" fontId="1" fillId="28" borderId="27" xfId="0" applyFont="1" applyFill="1" applyBorder="1" applyAlignment="1">
      <alignment horizontal="center" vertical="center"/>
    </xf>
    <xf numFmtId="0" fontId="1" fillId="28" borderId="13" xfId="0" applyFont="1" applyFill="1" applyBorder="1" applyAlignment="1">
      <alignment horizontal="center" vertical="center"/>
    </xf>
    <xf numFmtId="0" fontId="1" fillId="28" borderId="28" xfId="0" applyFont="1" applyFill="1" applyBorder="1" applyAlignment="1">
      <alignment horizontal="center" vertical="center"/>
    </xf>
    <xf numFmtId="16" fontId="1" fillId="33" borderId="17" xfId="0" applyNumberFormat="1" applyFont="1" applyFill="1" applyBorder="1" applyAlignment="1">
      <alignment horizontal="center"/>
    </xf>
    <xf numFmtId="16" fontId="1" fillId="33" borderId="12" xfId="0" applyNumberFormat="1" applyFont="1" applyFill="1" applyBorder="1" applyAlignment="1">
      <alignment horizontal="center"/>
    </xf>
    <xf numFmtId="16" fontId="1" fillId="33" borderId="18" xfId="0" applyNumberFormat="1" applyFont="1" applyFill="1" applyBorder="1" applyAlignment="1">
      <alignment horizontal="center"/>
    </xf>
    <xf numFmtId="0" fontId="1" fillId="8" borderId="2" xfId="0" applyFont="1" applyFill="1" applyBorder="1" applyAlignment="1">
      <alignment horizontal="center" vertical="center"/>
    </xf>
    <xf numFmtId="0" fontId="1" fillId="8" borderId="4" xfId="0" applyFont="1" applyFill="1" applyBorder="1" applyAlignment="1">
      <alignment horizontal="center" vertical="center"/>
    </xf>
    <xf numFmtId="0" fontId="1" fillId="46" borderId="2" xfId="0" applyFont="1" applyFill="1" applyBorder="1" applyAlignment="1">
      <alignment horizontal="center" vertical="center"/>
    </xf>
    <xf numFmtId="0" fontId="1" fillId="46" borderId="4"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1" fillId="37" borderId="2" xfId="0" applyFont="1" applyFill="1" applyBorder="1" applyAlignment="1">
      <alignment horizontal="center" vertical="center"/>
    </xf>
    <xf numFmtId="0" fontId="1" fillId="37" borderId="4" xfId="0" applyFont="1" applyFill="1" applyBorder="1" applyAlignment="1">
      <alignment horizontal="center" vertical="center"/>
    </xf>
    <xf numFmtId="0" fontId="1" fillId="43" borderId="2" xfId="0" applyFont="1" applyFill="1" applyBorder="1" applyAlignment="1">
      <alignment horizontal="center" vertical="center"/>
    </xf>
    <xf numFmtId="0" fontId="1" fillId="43" borderId="4" xfId="0" applyFont="1" applyFill="1" applyBorder="1" applyAlignment="1">
      <alignment horizontal="center" vertical="center"/>
    </xf>
    <xf numFmtId="0" fontId="1" fillId="39" borderId="2" xfId="0" applyFont="1" applyFill="1" applyBorder="1" applyAlignment="1">
      <alignment horizontal="center" vertical="center"/>
    </xf>
    <xf numFmtId="0" fontId="1" fillId="39" borderId="4" xfId="0" applyFont="1" applyFill="1" applyBorder="1" applyAlignment="1">
      <alignment horizontal="center" vertical="center"/>
    </xf>
    <xf numFmtId="0" fontId="1" fillId="44" borderId="2" xfId="0" applyFont="1" applyFill="1" applyBorder="1" applyAlignment="1">
      <alignment horizontal="center" vertical="center"/>
    </xf>
    <xf numFmtId="0" fontId="1" fillId="44" borderId="4" xfId="0" applyFont="1" applyFill="1" applyBorder="1" applyAlignment="1">
      <alignment horizontal="center" vertical="center"/>
    </xf>
    <xf numFmtId="0" fontId="1" fillId="45" borderId="2" xfId="0" applyFont="1" applyFill="1" applyBorder="1" applyAlignment="1">
      <alignment horizontal="center" vertical="center"/>
    </xf>
    <xf numFmtId="0" fontId="1" fillId="45" borderId="4" xfId="0" applyFont="1" applyFill="1" applyBorder="1" applyAlignment="1">
      <alignment horizontal="center" vertical="center"/>
    </xf>
    <xf numFmtId="16" fontId="1" fillId="11" borderId="1" xfId="0" applyNumberFormat="1" applyFont="1" applyFill="1" applyBorder="1" applyAlignment="1">
      <alignment horizontal="center" vertical="center"/>
    </xf>
    <xf numFmtId="166" fontId="1" fillId="11" borderId="2" xfId="0" applyNumberFormat="1" applyFont="1" applyFill="1" applyBorder="1" applyAlignment="1">
      <alignment horizontal="center"/>
    </xf>
    <xf numFmtId="166" fontId="1" fillId="11" borderId="4" xfId="0" applyNumberFormat="1" applyFont="1" applyFill="1" applyBorder="1" applyAlignment="1">
      <alignment horizontal="center"/>
    </xf>
    <xf numFmtId="16" fontId="1" fillId="11" borderId="3" xfId="0" applyNumberFormat="1" applyFont="1" applyFill="1" applyBorder="1" applyAlignment="1">
      <alignment horizontal="center"/>
    </xf>
    <xf numFmtId="16" fontId="1" fillId="11" borderId="14" xfId="0" applyNumberFormat="1" applyFont="1" applyFill="1" applyBorder="1" applyAlignment="1">
      <alignment horizontal="center"/>
    </xf>
    <xf numFmtId="16" fontId="1" fillId="0" borderId="0" xfId="0" applyNumberFormat="1" applyFont="1" applyAlignment="1">
      <alignment horizontal="center"/>
    </xf>
    <xf numFmtId="166" fontId="1" fillId="11" borderId="2" xfId="0" applyNumberFormat="1" applyFont="1" applyFill="1" applyBorder="1" applyAlignment="1">
      <alignment horizontal="center" vertical="center"/>
    </xf>
    <xf numFmtId="166" fontId="1" fillId="11" borderId="4" xfId="0" applyNumberFormat="1" applyFont="1" applyFill="1" applyBorder="1" applyAlignment="1">
      <alignment horizontal="center" vertical="center"/>
    </xf>
    <xf numFmtId="0" fontId="1" fillId="50" borderId="31" xfId="0" applyFont="1" applyFill="1" applyBorder="1" applyAlignment="1">
      <alignment horizontal="center" vertical="center"/>
    </xf>
    <xf numFmtId="0" fontId="1" fillId="50" borderId="32" xfId="0" applyFont="1" applyFill="1" applyBorder="1" applyAlignment="1">
      <alignment horizontal="center" vertical="center"/>
    </xf>
    <xf numFmtId="0" fontId="1" fillId="50" borderId="33" xfId="0" applyFont="1" applyFill="1" applyBorder="1" applyAlignment="1">
      <alignment horizontal="center" vertical="center"/>
    </xf>
    <xf numFmtId="16" fontId="1" fillId="37" borderId="12" xfId="0" applyNumberFormat="1" applyFont="1" applyFill="1" applyBorder="1" applyAlignment="1">
      <alignment horizontal="center"/>
    </xf>
    <xf numFmtId="16" fontId="1" fillId="37" borderId="4" xfId="0" applyNumberFormat="1" applyFont="1" applyFill="1" applyBorder="1" applyAlignment="1">
      <alignment horizontal="center"/>
    </xf>
    <xf numFmtId="16" fontId="1" fillId="26" borderId="2" xfId="0" applyNumberFormat="1" applyFont="1" applyFill="1" applyBorder="1" applyAlignment="1">
      <alignment horizontal="center"/>
    </xf>
    <xf numFmtId="16" fontId="1" fillId="26" borderId="12" xfId="0" applyNumberFormat="1" applyFont="1" applyFill="1" applyBorder="1" applyAlignment="1">
      <alignment horizontal="center"/>
    </xf>
    <xf numFmtId="16" fontId="1" fillId="26" borderId="4" xfId="0" applyNumberFormat="1" applyFont="1" applyFill="1" applyBorder="1" applyAlignment="1">
      <alignment horizontal="center"/>
    </xf>
    <xf numFmtId="16" fontId="1" fillId="8" borderId="2" xfId="0" applyNumberFormat="1" applyFont="1" applyFill="1" applyBorder="1" applyAlignment="1">
      <alignment horizontal="center"/>
    </xf>
    <xf numFmtId="16" fontId="1" fillId="8" borderId="12" xfId="0" applyNumberFormat="1" applyFont="1" applyFill="1" applyBorder="1" applyAlignment="1">
      <alignment horizontal="center"/>
    </xf>
    <xf numFmtId="16" fontId="1" fillId="8" borderId="4" xfId="0" applyNumberFormat="1" applyFont="1" applyFill="1" applyBorder="1" applyAlignment="1">
      <alignment horizontal="center"/>
    </xf>
    <xf numFmtId="16" fontId="1" fillId="14" borderId="1" xfId="0" applyNumberFormat="1" applyFont="1" applyFill="1" applyBorder="1" applyAlignment="1">
      <alignment horizontal="center"/>
    </xf>
    <xf numFmtId="16" fontId="7" fillId="7" borderId="13" xfId="0" applyNumberFormat="1" applyFont="1" applyFill="1" applyBorder="1" applyAlignment="1">
      <alignment horizontal="center"/>
    </xf>
    <xf numFmtId="16" fontId="1" fillId="38" borderId="2" xfId="0" applyNumberFormat="1" applyFont="1" applyFill="1" applyBorder="1" applyAlignment="1">
      <alignment horizontal="center"/>
    </xf>
    <xf numFmtId="16" fontId="1" fillId="38" borderId="12" xfId="0" applyNumberFormat="1" applyFont="1" applyFill="1" applyBorder="1" applyAlignment="1">
      <alignment horizontal="center"/>
    </xf>
    <xf numFmtId="16" fontId="1" fillId="38" borderId="4" xfId="0" applyNumberFormat="1" applyFont="1" applyFill="1" applyBorder="1" applyAlignment="1">
      <alignment horizontal="center"/>
    </xf>
    <xf numFmtId="16" fontId="7" fillId="7" borderId="0" xfId="0" applyNumberFormat="1" applyFont="1" applyFill="1" applyAlignment="1">
      <alignment horizontal="center"/>
    </xf>
    <xf numFmtId="16" fontId="1" fillId="14" borderId="2" xfId="0" applyNumberFormat="1" applyFont="1" applyFill="1" applyBorder="1" applyAlignment="1">
      <alignment horizontal="center"/>
    </xf>
    <xf numFmtId="16" fontId="1" fillId="14" borderId="12" xfId="0" applyNumberFormat="1" applyFont="1" applyFill="1" applyBorder="1" applyAlignment="1">
      <alignment horizontal="center"/>
    </xf>
    <xf numFmtId="16" fontId="1" fillId="14" borderId="4" xfId="0" applyNumberFormat="1" applyFont="1" applyFill="1" applyBorder="1" applyAlignment="1">
      <alignment horizontal="center"/>
    </xf>
    <xf numFmtId="165" fontId="0" fillId="0" borderId="1" xfId="0" applyNumberFormat="1" applyBorder="1" applyAlignment="1">
      <alignment horizontal="center"/>
    </xf>
    <xf numFmtId="0" fontId="1" fillId="47" borderId="2" xfId="0" applyFont="1" applyFill="1" applyBorder="1" applyAlignment="1">
      <alignment horizontal="center"/>
    </xf>
    <xf numFmtId="0" fontId="1" fillId="47" borderId="12" xfId="0" applyFont="1" applyFill="1" applyBorder="1" applyAlignment="1">
      <alignment horizontal="center"/>
    </xf>
    <xf numFmtId="0" fontId="1" fillId="47" borderId="4" xfId="0" applyFont="1" applyFill="1" applyBorder="1" applyAlignment="1">
      <alignment horizontal="center"/>
    </xf>
    <xf numFmtId="16" fontId="1" fillId="30" borderId="2" xfId="0" applyNumberFormat="1" applyFont="1" applyFill="1" applyBorder="1" applyAlignment="1">
      <alignment horizontal="center"/>
    </xf>
    <xf numFmtId="16" fontId="1" fillId="30" borderId="12" xfId="0" applyNumberFormat="1" applyFont="1" applyFill="1" applyBorder="1" applyAlignment="1">
      <alignment horizontal="center"/>
    </xf>
    <xf numFmtId="16" fontId="1" fillId="30" borderId="4" xfId="0" applyNumberFormat="1" applyFont="1" applyFill="1" applyBorder="1" applyAlignment="1">
      <alignment horizontal="center"/>
    </xf>
    <xf numFmtId="0" fontId="1" fillId="26" borderId="2" xfId="0" applyFont="1" applyFill="1" applyBorder="1" applyAlignment="1">
      <alignment horizontal="center" vertical="center"/>
    </xf>
    <xf numFmtId="0" fontId="1" fillId="26" borderId="12" xfId="0" applyFont="1" applyFill="1" applyBorder="1" applyAlignment="1">
      <alignment horizontal="center" vertical="center"/>
    </xf>
    <xf numFmtId="0" fontId="1" fillId="26" borderId="4" xfId="0" applyFont="1" applyFill="1" applyBorder="1" applyAlignment="1">
      <alignment horizontal="center" vertical="center"/>
    </xf>
    <xf numFmtId="0" fontId="1" fillId="7" borderId="2" xfId="0" applyFont="1" applyFill="1" applyBorder="1" applyAlignment="1">
      <alignment horizontal="center" vertical="center"/>
    </xf>
    <xf numFmtId="0" fontId="1" fillId="7" borderId="4" xfId="0" applyFont="1" applyFill="1" applyBorder="1" applyAlignment="1">
      <alignment horizontal="center" vertical="center"/>
    </xf>
    <xf numFmtId="0" fontId="1" fillId="28" borderId="2" xfId="0" applyFont="1" applyFill="1" applyBorder="1" applyAlignment="1">
      <alignment horizontal="center" vertical="center"/>
    </xf>
    <xf numFmtId="0" fontId="1" fillId="28" borderId="12" xfId="0" applyFont="1" applyFill="1" applyBorder="1" applyAlignment="1">
      <alignment horizontal="center" vertical="center"/>
    </xf>
    <xf numFmtId="0" fontId="1" fillId="28" borderId="4" xfId="0" applyFont="1" applyFill="1" applyBorder="1" applyAlignment="1">
      <alignment horizontal="center" vertical="center"/>
    </xf>
    <xf numFmtId="16" fontId="1" fillId="23" borderId="2" xfId="0" applyNumberFormat="1" applyFont="1" applyFill="1" applyBorder="1" applyAlignment="1">
      <alignment horizontal="center"/>
    </xf>
    <xf numFmtId="16" fontId="1" fillId="23" borderId="4" xfId="0" applyNumberFormat="1" applyFont="1" applyFill="1" applyBorder="1" applyAlignment="1">
      <alignment horizontal="center"/>
    </xf>
    <xf numFmtId="16" fontId="1" fillId="34" borderId="2" xfId="0" applyNumberFormat="1" applyFont="1" applyFill="1" applyBorder="1" applyAlignment="1">
      <alignment horizontal="center"/>
    </xf>
    <xf numFmtId="16" fontId="1" fillId="34" borderId="4" xfId="0" applyNumberFormat="1" applyFont="1" applyFill="1" applyBorder="1" applyAlignment="1">
      <alignment horizontal="center"/>
    </xf>
    <xf numFmtId="16" fontId="1" fillId="5" borderId="2" xfId="0" applyNumberFormat="1" applyFont="1" applyFill="1" applyBorder="1" applyAlignment="1">
      <alignment horizontal="center"/>
    </xf>
    <xf numFmtId="16" fontId="1" fillId="5" borderId="4" xfId="0" applyNumberFormat="1" applyFont="1" applyFill="1" applyBorder="1" applyAlignment="1">
      <alignment horizontal="center"/>
    </xf>
    <xf numFmtId="16" fontId="1" fillId="11" borderId="2" xfId="0" applyNumberFormat="1" applyFont="1" applyFill="1" applyBorder="1" applyAlignment="1">
      <alignment horizontal="center"/>
    </xf>
    <xf numFmtId="16" fontId="1" fillId="11" borderId="4" xfId="0" applyNumberFormat="1" applyFont="1" applyFill="1" applyBorder="1" applyAlignment="1">
      <alignment horizontal="center"/>
    </xf>
    <xf numFmtId="0" fontId="1" fillId="11" borderId="3" xfId="0" applyFont="1" applyFill="1" applyBorder="1" applyAlignment="1">
      <alignment horizontal="center" vertical="center"/>
    </xf>
    <xf numFmtId="0" fontId="1" fillId="11" borderId="5" xfId="0" applyFont="1" applyFill="1" applyBorder="1" applyAlignment="1">
      <alignment horizontal="center" vertical="center"/>
    </xf>
    <xf numFmtId="0" fontId="1" fillId="11" borderId="3" xfId="0" applyFont="1" applyFill="1" applyBorder="1" applyAlignment="1">
      <alignment horizontal="center" wrapText="1"/>
    </xf>
    <xf numFmtId="0" fontId="1" fillId="11" borderId="5" xfId="0" applyFont="1" applyFill="1" applyBorder="1" applyAlignment="1">
      <alignment horizontal="center" wrapText="1"/>
    </xf>
    <xf numFmtId="16" fontId="1" fillId="12" borderId="2" xfId="0" applyNumberFormat="1" applyFont="1" applyFill="1" applyBorder="1" applyAlignment="1">
      <alignment horizontal="center"/>
    </xf>
    <xf numFmtId="16" fontId="1" fillId="12" borderId="4" xfId="0" applyNumberFormat="1" applyFont="1" applyFill="1" applyBorder="1" applyAlignment="1">
      <alignment horizontal="center"/>
    </xf>
    <xf numFmtId="16" fontId="1" fillId="24" borderId="2" xfId="0" applyNumberFormat="1" applyFont="1" applyFill="1" applyBorder="1" applyAlignment="1">
      <alignment horizontal="center"/>
    </xf>
    <xf numFmtId="16" fontId="1" fillId="24" borderId="4" xfId="0" applyNumberFormat="1" applyFont="1" applyFill="1" applyBorder="1" applyAlignment="1">
      <alignment horizontal="center"/>
    </xf>
    <xf numFmtId="0" fontId="0" fillId="11" borderId="1" xfId="0" applyFill="1" applyBorder="1" applyAlignment="1">
      <alignment horizontal="center"/>
    </xf>
    <xf numFmtId="16" fontId="1" fillId="28" borderId="2" xfId="0" applyNumberFormat="1" applyFont="1" applyFill="1" applyBorder="1" applyAlignment="1">
      <alignment horizontal="center"/>
    </xf>
    <xf numFmtId="16" fontId="1" fillId="28" borderId="4" xfId="0" applyNumberFormat="1" applyFont="1" applyFill="1" applyBorder="1" applyAlignment="1">
      <alignment horizontal="center"/>
    </xf>
    <xf numFmtId="16" fontId="1" fillId="13" borderId="2" xfId="0" applyNumberFormat="1" applyFont="1" applyFill="1" applyBorder="1" applyAlignment="1">
      <alignment horizontal="center"/>
    </xf>
    <xf numFmtId="16" fontId="1" fillId="13" borderId="4" xfId="0" applyNumberFormat="1" applyFont="1" applyFill="1" applyBorder="1" applyAlignment="1">
      <alignment horizontal="center"/>
    </xf>
    <xf numFmtId="16" fontId="1" fillId="10" borderId="2" xfId="0" applyNumberFormat="1" applyFont="1" applyFill="1" applyBorder="1" applyAlignment="1">
      <alignment horizontal="center"/>
    </xf>
    <xf numFmtId="16" fontId="1" fillId="10" borderId="4" xfId="0" applyNumberFormat="1" applyFont="1" applyFill="1" applyBorder="1" applyAlignment="1">
      <alignment horizontal="center"/>
    </xf>
    <xf numFmtId="16" fontId="1" fillId="13" borderId="1" xfId="0" applyNumberFormat="1" applyFont="1" applyFill="1" applyBorder="1" applyAlignment="1">
      <alignment horizontal="center"/>
    </xf>
    <xf numFmtId="16" fontId="1" fillId="40" borderId="2" xfId="0" applyNumberFormat="1" applyFont="1" applyFill="1" applyBorder="1" applyAlignment="1">
      <alignment horizontal="center"/>
    </xf>
    <xf numFmtId="16" fontId="1" fillId="40" borderId="4" xfId="0" applyNumberFormat="1" applyFont="1" applyFill="1" applyBorder="1" applyAlignment="1">
      <alignment horizontal="center"/>
    </xf>
    <xf numFmtId="16" fontId="1" fillId="31" borderId="2" xfId="0" applyNumberFormat="1" applyFont="1" applyFill="1" applyBorder="1" applyAlignment="1">
      <alignment horizontal="center"/>
    </xf>
    <xf numFmtId="16" fontId="1" fillId="31" borderId="4" xfId="0" applyNumberFormat="1" applyFont="1" applyFill="1" applyBorder="1" applyAlignment="1">
      <alignment horizontal="center"/>
    </xf>
    <xf numFmtId="16" fontId="1" fillId="14" borderId="1" xfId="0" applyNumberFormat="1" applyFont="1" applyFill="1" applyBorder="1" applyAlignment="1">
      <alignment horizontal="center" vertical="center"/>
    </xf>
    <xf numFmtId="0" fontId="1" fillId="14" borderId="2" xfId="0" applyFont="1" applyFill="1" applyBorder="1" applyAlignment="1">
      <alignment horizontal="center"/>
    </xf>
    <xf numFmtId="0" fontId="1" fillId="14" borderId="4" xfId="0" applyFont="1" applyFill="1" applyBorder="1" applyAlignment="1">
      <alignment horizontal="center"/>
    </xf>
    <xf numFmtId="0" fontId="0" fillId="4" borderId="6" xfId="0" applyFill="1" applyBorder="1" applyAlignment="1">
      <alignment horizontal="center" vertical="center"/>
    </xf>
    <xf numFmtId="0" fontId="0" fillId="4" borderId="11" xfId="0" applyFill="1" applyBorder="1" applyAlignment="1">
      <alignment horizontal="center" vertical="center"/>
    </xf>
    <xf numFmtId="0" fontId="0" fillId="4" borderId="8" xfId="0" applyFill="1" applyBorder="1" applyAlignment="1">
      <alignment horizontal="center" vertical="center"/>
    </xf>
    <xf numFmtId="0" fontId="0" fillId="4" borderId="0" xfId="0" applyFill="1" applyAlignment="1">
      <alignment horizontal="center" vertical="center"/>
    </xf>
    <xf numFmtId="0" fontId="1" fillId="5" borderId="2" xfId="0" applyFont="1" applyFill="1" applyBorder="1" applyAlignment="1">
      <alignment horizontal="center"/>
    </xf>
    <xf numFmtId="0" fontId="1" fillId="5" borderId="4" xfId="0" applyFont="1" applyFill="1" applyBorder="1" applyAlignment="1">
      <alignment horizontal="center"/>
    </xf>
    <xf numFmtId="16" fontId="1" fillId="35" borderId="2" xfId="0" applyNumberFormat="1" applyFont="1" applyFill="1" applyBorder="1" applyAlignment="1">
      <alignment horizontal="center"/>
    </xf>
    <xf numFmtId="16" fontId="1" fillId="35" borderId="4" xfId="0" applyNumberFormat="1" applyFont="1" applyFill="1" applyBorder="1" applyAlignment="1">
      <alignment horizontal="center"/>
    </xf>
    <xf numFmtId="16" fontId="1" fillId="25" borderId="2" xfId="0" applyNumberFormat="1" applyFont="1" applyFill="1" applyBorder="1" applyAlignment="1">
      <alignment horizontal="center"/>
    </xf>
    <xf numFmtId="16" fontId="1" fillId="25" borderId="4" xfId="0" applyNumberFormat="1" applyFont="1" applyFill="1" applyBorder="1" applyAlignment="1">
      <alignment horizontal="center"/>
    </xf>
  </cellXfs>
  <cellStyles count="4">
    <cellStyle name="Comma" xfId="2" builtinId="3"/>
    <cellStyle name="Hyperlink" xfId="3" builtinId="8"/>
    <cellStyle name="Normal" xfId="0" builtinId="0"/>
    <cellStyle name="Percent" xfId="1" builtinId="5"/>
  </cellStyles>
  <dxfs count="113">
    <dxf>
      <fill>
        <patternFill>
          <bgColor theme="4" tint="0.39994506668294322"/>
        </patternFill>
      </fill>
    </dxf>
    <dxf>
      <font>
        <color theme="8"/>
      </font>
      <fill>
        <patternFill>
          <bgColor rgb="FF0070C0"/>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ont>
        <color theme="8"/>
      </font>
      <fill>
        <patternFill>
          <bgColor rgb="FF0070C0"/>
        </patternFill>
      </fill>
    </dxf>
    <dxf>
      <fill>
        <patternFill>
          <bgColor theme="4" tint="0.39994506668294322"/>
        </patternFill>
      </fill>
    </dxf>
    <dxf>
      <fill>
        <patternFill>
          <bgColor theme="4" tint="0.39994506668294322"/>
        </patternFill>
      </fill>
    </dxf>
    <dxf>
      <fill>
        <patternFill>
          <bgColor theme="4" tint="0.39994506668294322"/>
        </patternFill>
      </fill>
    </dxf>
    <dxf>
      <font>
        <color theme="8"/>
      </font>
      <fill>
        <patternFill>
          <bgColor rgb="FF0070C0"/>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ont>
        <color theme="8"/>
      </font>
      <fill>
        <patternFill>
          <bgColor rgb="FF0070C0"/>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ont>
        <color theme="8"/>
      </font>
      <fill>
        <patternFill>
          <bgColor rgb="FF0070C0"/>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ont>
        <color theme="8"/>
      </font>
      <fill>
        <patternFill>
          <bgColor rgb="FF0070C0"/>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ont>
        <color theme="8"/>
      </font>
      <fill>
        <patternFill>
          <bgColor rgb="FF0070C0"/>
        </patternFill>
      </fill>
    </dxf>
    <dxf>
      <fill>
        <patternFill>
          <bgColor theme="4" tint="0.39994506668294322"/>
        </patternFill>
      </fill>
    </dxf>
    <dxf>
      <fill>
        <patternFill>
          <bgColor theme="4" tint="0.39994506668294322"/>
        </patternFill>
      </fill>
    </dxf>
  </dxfs>
  <tableStyles count="0" defaultTableStyle="TableStyleMedium2" defaultPivotStyle="PivotStyleLight16"/>
  <colors>
    <mruColors>
      <color rgb="FFFFCCFF"/>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 Id="rId30"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RBVH_MQB_Productivity_My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hyperlink" Target="https://sites.inside-share.bosch.com/sites/034012/_layouts/15/WopiFrame2.aspx?sourcedoc=/sites/034012/Documents/10%20Management/10_07_Execution%20Tracking/VRA_VRB_MoPf_X100_Plan.xlsx&amp;action=default" TargetMode="Externa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20"/>
  <sheetViews>
    <sheetView topLeftCell="B1" workbookViewId="0" xr3:uid="{AEA406A1-0E4B-5B11-9CD5-51D6E497D94C}">
      <pane xSplit="2" ySplit="5" topLeftCell="N6" activePane="bottomRight" state="frozen"/>
      <selection pane="bottomRight" activeCell="H22" sqref="H22"/>
      <selection pane="bottomLeft"/>
      <selection pane="topRight"/>
    </sheetView>
  </sheetViews>
  <sheetFormatPr defaultRowHeight="12.75"/>
  <cols>
    <col min="2" max="2" width="3.85546875" bestFit="1" customWidth="1"/>
    <col min="3" max="3" width="28.42578125" customWidth="1"/>
    <col min="4" max="4" width="13.5703125" customWidth="1"/>
    <col min="5" max="5" width="27.7109375" customWidth="1"/>
    <col min="6" max="7" width="11.28515625" customWidth="1"/>
    <col min="8" max="8" width="13.7109375" customWidth="1"/>
    <col min="9" max="9" width="11.28515625" customWidth="1"/>
    <col min="10" max="10" width="13.85546875" bestFit="1" customWidth="1"/>
    <col min="11" max="11" width="13.85546875" customWidth="1"/>
    <col min="12" max="12" width="11.28515625" customWidth="1"/>
    <col min="13" max="13" width="13.85546875" bestFit="1" customWidth="1"/>
    <col min="14" max="15" width="11.28515625" customWidth="1"/>
    <col min="16" max="16" width="13.85546875" bestFit="1" customWidth="1"/>
    <col min="17" max="23" width="11.28515625" customWidth="1"/>
    <col min="24" max="24" width="10.5703125" customWidth="1"/>
    <col min="25" max="25" width="93.42578125" bestFit="1" customWidth="1"/>
  </cols>
  <sheetData>
    <row r="1" spans="2:25" ht="26.25">
      <c r="E1" s="14" t="s">
        <v>0</v>
      </c>
    </row>
    <row r="2" spans="2:25" ht="13.5" thickBot="1">
      <c r="R2" s="120">
        <f>2+84+20 +11+35+65 + 17</f>
        <v>234</v>
      </c>
      <c r="S2" s="120">
        <f>R2/2.15/21</f>
        <v>5.1827242524916945</v>
      </c>
    </row>
    <row r="3" spans="2:25">
      <c r="G3" s="299" t="s">
        <v>1</v>
      </c>
      <c r="H3" s="300">
        <v>20</v>
      </c>
      <c r="I3" s="444" t="s">
        <v>2</v>
      </c>
      <c r="J3" s="445"/>
      <c r="K3" s="307">
        <v>20</v>
      </c>
      <c r="L3" s="444" t="s">
        <v>2</v>
      </c>
      <c r="M3" s="445"/>
      <c r="N3" s="307">
        <v>20</v>
      </c>
      <c r="O3" s="444" t="s">
        <v>2</v>
      </c>
      <c r="P3" s="445"/>
      <c r="Q3" s="307">
        <v>23</v>
      </c>
      <c r="R3" s="444" t="s">
        <v>2</v>
      </c>
      <c r="S3" s="445"/>
      <c r="T3" s="307">
        <v>21</v>
      </c>
      <c r="U3" s="439" t="s">
        <v>2</v>
      </c>
      <c r="V3" s="440"/>
      <c r="W3" s="3">
        <v>20</v>
      </c>
    </row>
    <row r="4" spans="2:25">
      <c r="B4" s="150" t="str">
        <f>Reference!A1</f>
        <v>No.</v>
      </c>
      <c r="C4" s="150" t="str">
        <f>Reference!B1</f>
        <v>Task Name</v>
      </c>
      <c r="D4" s="150" t="s">
        <v>3</v>
      </c>
      <c r="E4" s="150" t="s">
        <v>4</v>
      </c>
      <c r="F4" s="295" t="s">
        <v>5</v>
      </c>
      <c r="G4" s="449" t="s">
        <v>6</v>
      </c>
      <c r="H4" s="450"/>
      <c r="I4" s="451" t="s">
        <v>7</v>
      </c>
      <c r="J4" s="452"/>
      <c r="K4" s="453"/>
      <c r="L4" s="454" t="s">
        <v>8</v>
      </c>
      <c r="M4" s="455"/>
      <c r="N4" s="456"/>
      <c r="O4" s="457" t="s">
        <v>9</v>
      </c>
      <c r="P4" s="458"/>
      <c r="Q4" s="459"/>
      <c r="R4" s="441" t="s">
        <v>10</v>
      </c>
      <c r="S4" s="442"/>
      <c r="T4" s="443"/>
      <c r="U4" s="296" t="s">
        <v>11</v>
      </c>
      <c r="V4" s="150" t="s">
        <v>12</v>
      </c>
      <c r="W4" s="150" t="s">
        <v>13</v>
      </c>
      <c r="X4" s="150" t="s">
        <v>14</v>
      </c>
      <c r="Y4" s="13" t="s">
        <v>15</v>
      </c>
    </row>
    <row r="5" spans="2:25">
      <c r="B5" s="121"/>
      <c r="C5" s="121"/>
      <c r="D5" s="121"/>
      <c r="E5" s="121"/>
      <c r="F5" s="297"/>
      <c r="G5" s="301" t="s">
        <v>16</v>
      </c>
      <c r="H5" s="302" t="s">
        <v>17</v>
      </c>
      <c r="I5" s="308" t="s">
        <v>16</v>
      </c>
      <c r="J5" s="121" t="s">
        <v>17</v>
      </c>
      <c r="K5" s="309" t="s">
        <v>18</v>
      </c>
      <c r="L5" s="311" t="s">
        <v>16</v>
      </c>
      <c r="M5" s="153" t="s">
        <v>17</v>
      </c>
      <c r="N5" s="312" t="s">
        <v>18</v>
      </c>
      <c r="O5" s="313" t="s">
        <v>16</v>
      </c>
      <c r="P5" s="180" t="s">
        <v>17</v>
      </c>
      <c r="Q5" s="314" t="s">
        <v>18</v>
      </c>
      <c r="R5" s="315" t="s">
        <v>16</v>
      </c>
      <c r="S5" s="289" t="s">
        <v>19</v>
      </c>
      <c r="T5" s="316" t="s">
        <v>20</v>
      </c>
      <c r="U5" s="298"/>
      <c r="V5" s="121"/>
      <c r="W5" s="121"/>
      <c r="X5" s="121"/>
      <c r="Y5" s="13"/>
    </row>
    <row r="6" spans="2:25">
      <c r="B6" s="3">
        <f>Reference!A2</f>
        <v>1</v>
      </c>
      <c r="C6" s="15" t="str">
        <f>Reference!B2</f>
        <v>Test Specification</v>
      </c>
      <c r="D6" s="3">
        <f>SUMIFS(Huong!$C$4:$C$8,Huong!$B$4:$B$8,Summary!C6) + SUMIFS(Uyen!$C$4:$C$8,Uyen!$B$4:$B$8,Summary!C6)+ SUMIFS(Hoang!$C$4:$C$8,Hoang!$B$4:$B$8,Summary!C6) + SUMIFS(Ngoc!$C$4:$C$8,Ngoc!$B$4:$B$8,Summary!C6) + SUMIFS(Quynh!$C$4:$C$8,Quynh!$B$4:$B$8,Summary!C6) + SUMIFS(Pho!$C$4:$C$8,Pho!$B$4:$B$8,Summary!C6) + SUMIFS(Thong!$C$4:$C$8,Thong!$B$4:$B$8,Summary!C6)</f>
        <v>0</v>
      </c>
      <c r="E6" s="3">
        <f>SUMIFS(Huong!$N$4:$N$8,Huong!$B$4:$B$8,Summary!C6) + SUMIFS(Uyen!$N$4:$N$8,Uyen!$B$4:$B$8,Summary!C6)+ SUMIFS(Hoang!$N$4:$N$8,Hoang!$B$4:$B$8,Summary!C6) + SUMIFS(Ngoc!$N$4:$N$8,Ngoc!$B$4:$B$8,Summary!C6) + SUMIFS(Quynh!$N$4:$N$8,Quynh!$B$4:$B$8,Summary!C6) + SUMIFS(Pho!$N$4:$N$8,Pho!$B$4:$B$8,Summary!C6) + SUMIFS(Thong!$N$4:$N$8,Thong!$B$4:$B$8,Summary!C6)</f>
        <v>6</v>
      </c>
      <c r="F6" s="19">
        <f>SUMIFS(Huong!$BO$4:$BO$8,Huong!$B$4:$B$8,Summary!$C6) + SUMIFS(Uyen!$BO$4:$BO$8,Uyen!$B$4:$B$8,Summary!$C6)+ SUMIFS(Hoang!$BO$4:$BO$8,Hoang!$B$4:$B$8,Summary!$C6) + SUMIFS(Ngoc!$BO$4:$BO$8,Ngoc!$B$4:$B$8,Summary!$C6) + SUMIFS(Quynh!$BO$4:$BO$8,Quynh!$B$4:$B$8,Summary!$C6) + SUMIFS(Pho!$BO$4:$BO$8,Pho!$B$4:$B$8,Summary!$C6) + SUMIFS(Thong!$BO$4:$BO$8,Thong!$B$4:$B$8,Summary!$C6)</f>
        <v>0</v>
      </c>
      <c r="G6" s="303">
        <f>SUMIFS(Huong!$DQ$4:$DQ$11,Huong!$B$4:$B$11,Summary!$C6) + SUMIFS(Uyen!$DQ$4:$DQ$11,Uyen!$B$4:$B$11,Summary!$C6)+ SUMIFS(Hoang!$DQ$4:$DQ$11,Hoang!$B$4:$B$11,Summary!$C6) + SUMIFS(Ngoc!$DQ$4:$DQ$11,Ngoc!$B$4:$B$11,Summary!$C6) + SUMIFS(Quynh!$DQ$4:$DQ$11,Quynh!$B$4:$B$11,Summary!$C6) + SUMIFS(Pho!$DQ$4:$DQ$11,Pho!$B$4:$B$11,Summary!$C6) + SUMIFS(Thong!$DQ$4:$DQ$11,Thong!$B$4:$B$11,Summary!$C6)</f>
        <v>0</v>
      </c>
      <c r="H6" s="304">
        <f>SUMIFS(Huong!$DR$4:$DR$11,Huong!$B$4:$B$11,Summary!$C6) + SUMIFS(Uyen!$DR$4:$DR$11,Uyen!$B$4:$B$11,Summary!$C6)+ SUMIFS(Hoang!$DR$4:$DR$11,Hoang!$B$4:$B$11,Summary!$C6) + SUMIFS(Ngoc!$DR$4:$DR$11,Ngoc!$B$4:$B$11,Summary!$C6) + SUMIFS(Quynh!$DR$4:$DR$11,Quynh!$B$4:$B$11,Summary!$C6) + SUMIFS(Pho!$DR$4:$DR$11,Pho!$B$4:$B$11,Summary!$C6) + SUMIFS(Thong!$DR$4:$DR$11,Thong!$B$4:$B$11,Summary!$C6)</f>
        <v>0</v>
      </c>
      <c r="I6" s="303">
        <f>SUMIFS(Huong!$FW$4:$FW$11,Huong!$B$4:$B$11,Summary!$C6) + SUMIFS(Uyen!$FW$4:$FW$11,Uyen!$B$4:$B$11,Summary!$C6)+ SUMIFS(Hoang!$FW$4:$FW$11,Hoang!$B$4:$B$11,Summary!$C6) + SUMIFS(Ngoc!$FW$4:$FW$11,Ngoc!$B$4:$B$11,Summary!$C6) + SUMIFS(Quynh!$FW$4:$FW$11,Quynh!$B$4:$B$11,Summary!$C6) + SUMIFS(Pho!$FW$4:$FW$11,Pho!$B$4:$B$11,Summary!$C6) + SUMIFS(Thong!$FW$4:$FW$11,Thong!$B$4:$B$11,Summary!$C6)</f>
        <v>0</v>
      </c>
      <c r="J6" s="25">
        <f>SUMIFS(Huong!$FX$4:$FX$11,Huong!$B$4:$B$11,Summary!$C6) + SUMIFS(Uyen!$FX$4:$FX$11,Uyen!$B$4:$B$11,Summary!$C6)+ SUMIFS(Hoang!$FX$4:$FX$11,Hoang!$B$4:$B$11,Summary!$C6) + SUMIFS(Ngoc!$FX$4:$FX$11,Ngoc!$B$4:$B$11,Summary!$C6) + SUMIFS(Quynh!$FX$4:$FX$11,Quynh!$B$4:$B$11,Summary!$C6) + SUMIFS(Pho!$FX$4:$FX$11,Pho!$B$4:$B$11,Summary!$C6) + SUMIFS(Thong!$FX$4:$FX$11,Thong!$B$4:$B$11,Summary!$C6)</f>
        <v>0</v>
      </c>
      <c r="K6" s="304">
        <f t="shared" ref="K6:K7" si="0">(J6*22*8)/156</f>
        <v>0</v>
      </c>
      <c r="L6" s="303">
        <f>SUMIFS(Huong!$HU$4:$HU$11,Huong!$B$4:$B$11,Summary!$C6) + SUMIFS(Uyen!$HU$4:$HU$11,Uyen!$B$4:$B$11,Summary!$C6)+ SUMIFS(Hoang!$HU$4:$HU$11,Hoang!$B$4:$B$11,Summary!$C6) + SUMIFS(Ngoc!$HU$4:$HU$11,Ngoc!$B$4:$B$11,Summary!$C6) + SUMIFS(Quynh!$HU$4:$HU$11,Quynh!$B$4:$B$11,Summary!$C6) + SUMIFS(Pho!$HU$4:$HU$11,Pho!$B$4:$B$11,Summary!$C6) + SUMIFS(Thong!$HU$4:$HU$11,Thong!$B$4:$B$11,Summary!$C6)</f>
        <v>0</v>
      </c>
      <c r="M6" s="25">
        <f>SUMIFS(Huong!$HV$4:$HV$11,Huong!$B$4:$B$11,Summary!$C6) + SUMIFS(Uyen!$HV$4:$HV$11,Uyen!$B$4:$B$11,Summary!$C6)+ SUMIFS(Hoang!$HV$4:$HV$11,Hoang!$B$4:$B$11,Summary!$C6) + SUMIFS(Ngoc!$HV$4:$HV$11,Ngoc!$B$4:$B$11,Summary!$C6) + SUMIFS(Quynh!$HV$4:$HV$11,Quynh!$B$4:$B$11,Summary!$C6) + SUMIFS(Pho!$HV$4:$HV$11,Pho!$B$4:$B$11,Summary!$C6) + SUMIFS(Thong!$HV$4:$HV$11,Thong!$B$4:$B$11,Summary!$C6)</f>
        <v>0</v>
      </c>
      <c r="N6" s="304">
        <f>(M6*$N$3*8)/156</f>
        <v>0</v>
      </c>
      <c r="O6" s="303">
        <f>SUMIFS(Huong!$KA$4:$KA$11,Huong!$B$4:$B$11,Summary!$C6) + SUMIFS(Uyen!$KA$4:$KA$11,Uyen!$B$4:$B$11,Summary!$C6)+ SUMIFS(Hoang!$KA$4:$KA$11,Hoang!$B$4:$B$11,Summary!$C6) + SUMIFS(Ngoc!$KA$4:$KA$11,Ngoc!$B$4:$B$11,Summary!$C6) + SUMIFS(Quynh!$KA$4:$KA$11,Quynh!$B$4:$B$11,Summary!$C6) + SUMIFS(Pho!$KA$4:$KA$11,Pho!$B$4:$B$11,Summary!$C6) + SUMIFS(Thong!$KA$4:$KA$11,Thong!$B$4:$B$11,Summary!$C6)</f>
        <v>30</v>
      </c>
      <c r="P6" s="25">
        <f>SUMIFS(Huong!$KB$4:$KB$11,Huong!$B$4:$B$11,Summary!$C6) + SUMIFS(Uyen!$KB$4:$KB$11,Uyen!$B$4:$B$11,Summary!$C6)+ SUMIFS(Hoang!$KB$4:$KB$11,Hoang!$B$4:$B$11,Summary!$C6) + SUMIFS(Ngoc!$KB$4:$KB$11,Ngoc!$B$4:$B$11,Summary!$C6) + SUMIFS(Quynh!$KB$4:$KB$11,Quynh!$B$4:$B$11,Summary!$C6) + SUMIFS(Pho!$KB$4:$KB$11,Pho!$B$4:$B$11,Summary!$C6) + SUMIFS(Thong!$KB$4:$KB$11,Thong!$B$4:$B$11,Summary!$C6)</f>
        <v>0.31666666666666665</v>
      </c>
      <c r="Q6" s="304">
        <f>(P6*$Q$3*8)/156</f>
        <v>0.37350427350427351</v>
      </c>
      <c r="R6" s="303">
        <f ca="1">VLOOKUP($C6,Aug!$B$3:$F$10,2,FALSE)</f>
        <v>48</v>
      </c>
      <c r="S6" s="290">
        <f ca="1">VLOOKUP($C6,Aug!$B$3:$F$10,4,FALSE)</f>
        <v>0.25</v>
      </c>
      <c r="T6" s="317">
        <f ca="1">VLOOKUP($C6,Aug!$B$3:$F$10,5,FALSE)</f>
        <v>9.1428571428571423</v>
      </c>
      <c r="U6" s="35"/>
      <c r="V6" s="3"/>
      <c r="W6" s="3"/>
      <c r="X6" s="3"/>
      <c r="Y6" s="3" t="str">
        <f>Reference!C2</f>
        <v>Req analysis and creating Test Case. Status on DOORS: Specified</v>
      </c>
    </row>
    <row r="7" spans="2:25">
      <c r="B7" s="3">
        <f>Reference!A3</f>
        <v>2</v>
      </c>
      <c r="C7" s="15" t="str">
        <f>Reference!B3</f>
        <v>Test Specification Reviews</v>
      </c>
      <c r="D7" s="3">
        <f>SUMIFS(Huong!$C$4:$C$8,Huong!$B$4:$B$8,Summary!C7) + SUMIFS(Uyen!$C$4:$C$8,Uyen!$B$4:$B$8,Summary!C7)+ SUMIFS(Hoang!$C$4:$C$8,Hoang!$B$4:$B$8,Summary!C7) + SUMIFS(Ngoc!$C$4:$C$8,Ngoc!$B$4:$B$8,Summary!C7) + SUMIFS(Quynh!$C$4:$C$8,Quynh!$B$4:$B$8,Summary!C7) + SUMIFS(Pho!$C$4:$C$8,Pho!$B$4:$B$8,Summary!C7) + SUMIFS(Thong!$C$4:$C$8,Thong!$B$4:$B$8,Summary!C7)</f>
        <v>15</v>
      </c>
      <c r="E7" s="3">
        <f>SUMIFS(Huong!$N$4:$N$8,Huong!$B$4:$B$8,Summary!C7) + SUMIFS(Uyen!$N$4:$N$8,Uyen!$B$4:$B$8,Summary!C7)+ SUMIFS(Hoang!$N$4:$N$8,Hoang!$B$4:$B$8,Summary!C7) + SUMIFS(Ngoc!$N$4:$N$8,Ngoc!$B$4:$B$8,Summary!C7) + SUMIFS(Quynh!$N$4:$N$8,Quynh!$B$4:$B$8,Summary!C7) + SUMIFS(Pho!$N$4:$N$8,Pho!$B$4:$B$8,Summary!C7) + SUMIFS(Thong!$N$4:$N$8,Thong!$B$4:$B$8,Summary!C7)</f>
        <v>12</v>
      </c>
      <c r="F7" s="19">
        <f>SUMIFS(Huong!$BO$4:$BO$8,Huong!$B$4:$B$8,Summary!$C7) + SUMIFS(Uyen!$BO$4:$BO$8,Uyen!$B$4:$B$8,Summary!$C7)+ SUMIFS(Hoang!$BO$4:$BO$8,Hoang!$B$4:$B$8,Summary!$C7) + SUMIFS(Ngoc!$BO$4:$BO$8,Ngoc!$B$4:$B$8,Summary!$C7) + SUMIFS(Quynh!$BO$4:$BO$8,Quynh!$B$4:$B$8,Summary!$C7) + SUMIFS(Pho!$BO$4:$BO$8,Pho!$B$4:$B$8,Summary!$C7) + SUMIFS(Thong!$BO$4:$BO$8,Thong!$B$4:$B$8,Summary!$C7)</f>
        <v>0</v>
      </c>
      <c r="G7" s="303">
        <f>SUMIFS(Huong!$DQ$4:$DQ$11,Huong!$B$4:$B$11,Summary!$C7) + SUMIFS(Uyen!$DQ$4:$DQ$11,Uyen!$B$4:$B$11,Summary!$C7)+ SUMIFS(Hoang!$DQ$4:$DQ$11,Hoang!$B$4:$B$11,Summary!$C7) + SUMIFS(Ngoc!$DQ$4:$DQ$11,Ngoc!$B$4:$B$11,Summary!$C7) + SUMIFS(Quynh!$DQ$4:$DQ$11,Quynh!$B$4:$B$11,Summary!$C7) + SUMIFS(Pho!$DQ$4:$DQ$11,Pho!$B$4:$B$11,Summary!$C7) + SUMIFS(Thong!$DQ$4:$DQ$11,Thong!$B$4:$B$11,Summary!$C7)</f>
        <v>0</v>
      </c>
      <c r="H7" s="304">
        <f>SUMIFS(Huong!$DR$4:$DR$11,Huong!$B$4:$B$11,Summary!$C7) + SUMIFS(Uyen!$DR$4:$DR$11,Uyen!$B$4:$B$11,Summary!$C7)+ SUMIFS(Hoang!$DR$4:$DR$11,Hoang!$B$4:$B$11,Summary!$C7) + SUMIFS(Ngoc!$DR$4:$DR$11,Ngoc!$B$4:$B$11,Summary!$C7) + SUMIFS(Quynh!$DR$4:$DR$11,Quynh!$B$4:$B$11,Summary!$C7) + SUMIFS(Pho!$DR$4:$DR$11,Pho!$B$4:$B$11,Summary!$C7) + SUMIFS(Thong!$DR$4:$DR$11,Thong!$B$4:$B$11,Summary!$C7)</f>
        <v>3.6842105263157891E-2</v>
      </c>
      <c r="I7" s="303">
        <f>SUMIFS(Huong!$FW$4:$FW$11,Huong!$B$4:$B$11,Summary!$C7) + SUMIFS(Uyen!$FW$4:$FW$11,Uyen!$B$4:$B$11,Summary!$C7)+ SUMIFS(Hoang!$FW$4:$FW$11,Hoang!$B$4:$B$11,Summary!$C7) + SUMIFS(Ngoc!$FW$4:$FW$11,Ngoc!$B$4:$B$11,Summary!$C7) + SUMIFS(Quynh!$FW$4:$FW$11,Quynh!$B$4:$B$11,Summary!$C7) + SUMIFS(Pho!$FW$4:$FW$11,Pho!$B$4:$B$11,Summary!$C7) + SUMIFS(Thong!$FW$4:$FW$11,Thong!$B$4:$B$11,Summary!$C7)</f>
        <v>0</v>
      </c>
      <c r="J7" s="25">
        <f>SUMIFS(Huong!$FX$4:$FX$11,Huong!$B$4:$B$11,Summary!$C7) + SUMIFS(Uyen!$FX$4:$FX$11,Uyen!$B$4:$B$11,Summary!$C7)+ SUMIFS(Hoang!$FX$4:$FX$11,Hoang!$B$4:$B$11,Summary!$C7) + SUMIFS(Ngoc!$FX$4:$FX$11,Ngoc!$B$4:$B$11,Summary!$C7) + SUMIFS(Quynh!$FX$4:$FX$11,Quynh!$B$4:$B$11,Summary!$C7) + SUMIFS(Pho!$FX$4:$FX$11,Pho!$B$4:$B$11,Summary!$C7) + SUMIFS(Thong!$FX$4:$FX$11,Thong!$B$4:$B$11,Summary!$C7)</f>
        <v>0</v>
      </c>
      <c r="K7" s="304">
        <f t="shared" si="0"/>
        <v>0</v>
      </c>
      <c r="L7" s="303">
        <f>SUMIFS(Huong!$HU$4:$HU$11,Huong!$B$4:$B$11,Summary!$C7) + SUMIFS(Uyen!$HU$4:$HU$11,Uyen!$B$4:$B$11,Summary!$C7)+ SUMIFS(Hoang!$HU$4:$HU$11,Hoang!$B$4:$B$11,Summary!$C7) + SUMIFS(Ngoc!$HU$4:$HU$11,Ngoc!$B$4:$B$11,Summary!$C7) + SUMIFS(Quynh!$HU$4:$HU$11,Quynh!$B$4:$B$11,Summary!$C7) + SUMIFS(Pho!$HU$4:$HU$11,Pho!$B$4:$B$11,Summary!$C7) + SUMIFS(Thong!$HU$4:$HU$11,Thong!$B$4:$B$11,Summary!$C7)</f>
        <v>0</v>
      </c>
      <c r="M7" s="25">
        <f>SUMIFS(Huong!$HV$4:$HV$11,Huong!$B$4:$B$11,Summary!$C7) + SUMIFS(Uyen!$HV$4:$HV$11,Uyen!$B$4:$B$11,Summary!$C7)+ SUMIFS(Hoang!$HV$4:$HV$11,Hoang!$B$4:$B$11,Summary!$C7) + SUMIFS(Ngoc!$HV$4:$HV$11,Ngoc!$B$4:$B$11,Summary!$C7) + SUMIFS(Quynh!$HV$4:$HV$11,Quynh!$B$4:$B$11,Summary!$C7) + SUMIFS(Pho!$HV$4:$HV$11,Pho!$B$4:$B$11,Summary!$C7) + SUMIFS(Thong!$HV$4:$HV$11,Thong!$B$4:$B$11,Summary!$C7)</f>
        <v>0</v>
      </c>
      <c r="N7" s="304">
        <f t="shared" ref="N7:N11" si="1">(M7*$N$3*8)/156</f>
        <v>0</v>
      </c>
      <c r="O7" s="303">
        <f>SUMIFS(Huong!$KA$4:$KA$11,Huong!$B$4:$B$11,Summary!$C7) + SUMIFS(Uyen!$KA$4:$KA$11,Uyen!$B$4:$B$11,Summary!$C7)+ SUMIFS(Hoang!$KA$4:$KA$11,Hoang!$B$4:$B$11,Summary!$C7) + SUMIFS(Ngoc!$KA$4:$KA$11,Ngoc!$B$4:$B$11,Summary!$C7) + SUMIFS(Quynh!$KA$4:$KA$11,Quynh!$B$4:$B$11,Summary!$C7) + SUMIFS(Pho!$KA$4:$KA$11,Pho!$B$4:$B$11,Summary!$C7) + SUMIFS(Thong!$KA$4:$KA$11,Thong!$B$4:$B$11,Summary!$C7)</f>
        <v>0</v>
      </c>
      <c r="P7" s="25">
        <f>SUMIFS(Huong!$KB$4:$KB$11,Huong!$B$4:$B$11,Summary!$C7) + SUMIFS(Uyen!$KB$4:$KB$11,Uyen!$B$4:$B$11,Summary!$C7)+ SUMIFS(Hoang!$KB$4:$KB$11,Hoang!$B$4:$B$11,Summary!$C7) + SUMIFS(Ngoc!$KB$4:$KB$11,Ngoc!$B$4:$B$11,Summary!$C7) + SUMIFS(Quynh!$KB$4:$KB$11,Quynh!$B$4:$B$11,Summary!$C7) + SUMIFS(Pho!$KB$4:$KB$11,Pho!$B$4:$B$11,Summary!$C7) + SUMIFS(Thong!$KB$4:$KB$11,Thong!$B$4:$B$11,Summary!$C7)</f>
        <v>0</v>
      </c>
      <c r="Q7" s="304">
        <f t="shared" ref="Q7:Q11" si="2">(P7*$Q$3*8)/156</f>
        <v>0</v>
      </c>
      <c r="R7" s="303">
        <f ca="1">VLOOKUP($C7,Aug!$B$3:$F$10,2,FALSE)</f>
        <v>0</v>
      </c>
      <c r="S7" s="290">
        <f ca="1">VLOOKUP($C7,Aug!$B$3:$F$10,4,FALSE)</f>
        <v>0</v>
      </c>
      <c r="T7" s="317">
        <f>VLOOKUP($C7,Aug!$B$3:$F$10,5,FALSE)</f>
        <v>0</v>
      </c>
      <c r="U7" s="35"/>
      <c r="V7" s="3"/>
      <c r="W7" s="3"/>
      <c r="X7" s="3"/>
      <c r="Y7" s="3" t="str">
        <f>Reference!C3</f>
        <v>Review of Test Spec. Status on DOORS: Specification Reviewed.</v>
      </c>
    </row>
    <row r="8" spans="2:25">
      <c r="B8" s="3">
        <f>Reference!A4</f>
        <v>3</v>
      </c>
      <c r="C8" s="15" t="str">
        <f>Reference!B4</f>
        <v>Test Automation</v>
      </c>
      <c r="D8" s="3">
        <f>SUMIFS(Huong!$C$4:$C$8,Huong!$B$4:$B$8,Summary!C8) + SUMIFS(Uyen!$C$4:$C$8,Uyen!$B$4:$B$8,Summary!C8)+ SUMIFS(Hoang!$C$4:$C$8,Hoang!$B$4:$B$8,Summary!C8) + SUMIFS(Ngoc!$C$4:$C$8,Ngoc!$B$4:$B$8,Summary!C8) + SUMIFS(Quynh!$C$4:$C$8,Quynh!$B$4:$B$8,Summary!C8) + SUMIFS(Pho!$C$4:$C$8,Pho!$B$4:$B$8,Summary!C8) + SUMIFS(Thong!$C$4:$C$8,Thong!$B$4:$B$8,Summary!C8)</f>
        <v>230</v>
      </c>
      <c r="E8" s="3">
        <f>SUMIFS(Huong!$N$4:$N$8,Huong!$B$4:$B$8,Summary!C8) + SUMIFS(Uyen!$N$4:$N$8,Uyen!$B$4:$B$8,Summary!C8)+ SUMIFS(Hoang!$N$4:$N$8,Hoang!$B$4:$B$8,Summary!C8) + SUMIFS(Ngoc!$N$4:$N$8,Ngoc!$B$4:$B$8,Summary!C8) + SUMIFS(Quynh!$N$4:$N$8,Quynh!$B$4:$B$8,Summary!C8) + SUMIFS(Pho!$N$4:$N$8,Pho!$B$4:$B$8,Summary!C8) + SUMIFS(Thong!$N$4:$N$8,Thong!$B$4:$B$8,Summary!C8)</f>
        <v>200</v>
      </c>
      <c r="F8" s="19">
        <f>SUMIFS(Huong!$BO$4:$BO$8,Huong!$B$4:$B$8,Summary!$C8) + SUMIFS(Uyen!$BO$4:$BO$8,Uyen!$B$4:$B$8,Summary!$C8)+ SUMIFS(Hoang!$BO$4:$BO$8,Hoang!$B$4:$B$8,Summary!$C8) + SUMIFS(Ngoc!$BO$4:$BO$8,Ngoc!$B$4:$B$8,Summary!$C8) + SUMIFS(Quynh!$BO$4:$BO$8,Quynh!$B$4:$B$8,Summary!$C8) + SUMIFS(Pho!$BO$4:$BO$8,Pho!$B$4:$B$8,Summary!$C8) + SUMIFS(Thong!$BO$4:$BO$8,Thong!$B$4:$B$8,Summary!$C8)</f>
        <v>241</v>
      </c>
      <c r="G8" s="303">
        <f>SUMIFS(Huong!$DQ$4:$DQ$11,Huong!$B$4:$B$11,Summary!$C8) + SUMIFS(Uyen!$DQ$4:$DQ$11,Uyen!$B$4:$B$11,Summary!$C8)+ SUMIFS(Hoang!$DQ$4:$DQ$11,Hoang!$B$4:$B$11,Summary!$C8) + SUMIFS(Ngoc!$DQ$4:$DQ$11,Ngoc!$B$4:$B$11,Summary!$C8) + SUMIFS(Quynh!$DQ$4:$DQ$11,Quynh!$B$4:$B$11,Summary!$C8) + SUMIFS(Pho!$DQ$4:$DQ$11,Pho!$B$4:$B$11,Summary!$C8) + SUMIFS(Thong!$DQ$4:$DQ$11,Thong!$B$4:$B$11,Summary!$C8)</f>
        <v>317</v>
      </c>
      <c r="H8" s="304">
        <f>SUMIFS(Huong!$DR$4:$DR$11,Huong!$B$4:$B$11,Summary!$C8) + SUMIFS(Uyen!$DR$4:$DR$11,Uyen!$B$4:$B$11,Summary!$C8)+ SUMIFS(Hoang!$DR$4:$DR$11,Hoang!$B$4:$B$11,Summary!$C8) + SUMIFS(Ngoc!$DR$4:$DR$11,Ngoc!$B$4:$B$11,Summary!$C8) + SUMIFS(Quynh!$DR$4:$DR$11,Quynh!$B$4:$B$11,Summary!$C8) + SUMIFS(Pho!$DR$4:$DR$11,Pho!$B$4:$B$11,Summary!$C8) + SUMIFS(Thong!$DR$4:$DR$11,Thong!$B$4:$B$11,Summary!$C8)</f>
        <v>4.5132559562900116</v>
      </c>
      <c r="I8" s="303">
        <f>SUMIFS(Huong!$FW$4:$FW$11,Huong!$B$4:$B$11,Summary!$C8) + SUMIFS(Uyen!$FW$4:$FW$11,Uyen!$B$4:$B$11,Summary!$C8)+ SUMIFS(Hoang!$FW$4:$FW$11,Hoang!$B$4:$B$11,Summary!$C8) + SUMIFS(Ngoc!$FW$4:$FW$11,Ngoc!$B$4:$B$11,Summary!$C8) + SUMIFS(Quynh!$FW$4:$FW$11,Quynh!$B$4:$B$11,Summary!$C8) + SUMIFS(Pho!$FW$4:$FW$11,Pho!$B$4:$B$11,Summary!$C8) + SUMIFS(Thong!$FW$4:$FW$11,Thong!$B$4:$B$11,Summary!$C8)</f>
        <v>191</v>
      </c>
      <c r="J8" s="25">
        <f>SUMIFS(Huong!$FX$4:$FX$11,Huong!$B$4:$B$11,Summary!$C8) + SUMIFS(Uyen!$FX$4:$FX$11,Uyen!$B$4:$B$11,Summary!$C8)+ SUMIFS(Hoang!$FX$4:$FX$11,Hoang!$B$4:$B$11,Summary!$C8) + SUMIFS(Ngoc!$FX$4:$FX$11,Ngoc!$B$4:$B$11,Summary!$C8) + SUMIFS(Quynh!$FX$4:$FX$11,Quynh!$B$4:$B$11,Summary!$C8) + SUMIFS(Pho!$FX$4:$FX$11,Pho!$B$4:$B$11,Summary!$C8) + SUMIFS(Thong!$FX$4:$FX$11,Thong!$B$4:$B$11,Summary!$C8)</f>
        <v>3.277333333333333</v>
      </c>
      <c r="K8" s="304">
        <f>(J8*22*8)/156</f>
        <v>3.6975042735042734</v>
      </c>
      <c r="L8" s="303">
        <f>SUMIFS(Huong!$HU$4:$HU$11,Huong!$B$4:$B$11,Summary!$C8) + SUMIFS(Uyen!$HU$4:$HU$11,Uyen!$B$4:$B$11,Summary!$C8)+ SUMIFS(Hoang!$HU$4:$HU$11,Hoang!$B$4:$B$11,Summary!$C8) + SUMIFS(Ngoc!$HU$4:$HU$11,Ngoc!$B$4:$B$11,Summary!$C8) + SUMIFS(Quynh!$HU$4:$HU$11,Quynh!$B$4:$B$11,Summary!$C8) + SUMIFS(Pho!$HU$4:$HU$11,Pho!$B$4:$B$11,Summary!$C8) + SUMIFS(Thong!$HU$4:$HU$11,Thong!$B$4:$B$11,Summary!$C8)</f>
        <v>80</v>
      </c>
      <c r="M8" s="25">
        <f>SUMIFS(Huong!$HV$4:$HV$11,Huong!$B$4:$B$11,Summary!$C8) + SUMIFS(Uyen!$HV$4:$HV$11,Uyen!$B$4:$B$11,Summary!$C8)+ SUMIFS(Hoang!$HV$4:$HV$11,Hoang!$B$4:$B$11,Summary!$C8) + SUMIFS(Ngoc!$HV$4:$HV$11,Ngoc!$B$4:$B$11,Summary!$C8) + SUMIFS(Quynh!$HV$4:$HV$11,Quynh!$B$4:$B$11,Summary!$C8) + SUMIFS(Pho!$HV$4:$HV$11,Pho!$B$4:$B$11,Summary!$C8) + SUMIFS(Thong!$HV$4:$HV$11,Thong!$B$4:$B$11,Summary!$C8)</f>
        <v>2.9</v>
      </c>
      <c r="N8" s="304">
        <f t="shared" si="1"/>
        <v>2.9743589743589745</v>
      </c>
      <c r="O8" s="303">
        <f>SUMIFS(Huong!$KA$4:$KA$11,Huong!$B$4:$B$11,Summary!$C8) + SUMIFS(Uyen!$KA$4:$KA$11,Uyen!$B$4:$B$11,Summary!$C8)+ SUMIFS(Hoang!$KA$4:$KA$11,Hoang!$B$4:$B$11,Summary!$C8) + SUMIFS(Ngoc!$KA$4:$KA$11,Ngoc!$B$4:$B$11,Summary!$C8) + SUMIFS(Quynh!$KA$4:$KA$11,Quynh!$B$4:$B$11,Summary!$C8) + SUMIFS(Pho!$KA$4:$KA$11,Pho!$B$4:$B$11,Summary!$C8) + SUMIFS(Thong!$KA$4:$KA$11,Thong!$B$4:$B$11,Summary!$C8)</f>
        <v>122</v>
      </c>
      <c r="P8" s="25">
        <f>SUMIFS(Huong!$KB$4:$KB$11,Huong!$B$4:$B$11,Summary!$C8) + SUMIFS(Uyen!$KB$4:$KB$11,Uyen!$B$4:$B$11,Summary!$C8)+ SUMIFS(Hoang!$KB$4:$KB$11,Hoang!$B$4:$B$11,Summary!$C8) + SUMIFS(Ngoc!$KB$4:$KB$11,Ngoc!$B$4:$B$11,Summary!$C8) + SUMIFS(Quynh!$KB$4:$KB$11,Quynh!$B$4:$B$11,Summary!$C8) + SUMIFS(Pho!$KB$4:$KB$11,Pho!$B$4:$B$11,Summary!$C8) + SUMIFS(Thong!$KB$4:$KB$11,Thong!$B$4:$B$11,Summary!$C8)</f>
        <v>3.9229999999999996</v>
      </c>
      <c r="Q8" s="304">
        <f t="shared" si="2"/>
        <v>4.6271282051282041</v>
      </c>
      <c r="R8" s="303">
        <f ca="1">VLOOKUP($C8,Aug!$B$3:$F$10,2,FALSE)</f>
        <v>85</v>
      </c>
      <c r="S8" s="290">
        <f ca="1">VLOOKUP($C8,Aug!$B$3:$F$10,4,FALSE)</f>
        <v>2.1488095238095237</v>
      </c>
      <c r="T8" s="317">
        <f ca="1">VLOOKUP($C8,Aug!$B$3:$F$10,5,FALSE)</f>
        <v>1.8836565096952911</v>
      </c>
      <c r="U8" s="35"/>
      <c r="V8" s="3"/>
      <c r="W8" s="3"/>
      <c r="X8" s="3"/>
      <c r="Y8" s="3" t="str">
        <f>Reference!C4</f>
        <v>Includes scripting, debugging and execution: Only count when status in DOORs was moved to Implemented.</v>
      </c>
    </row>
    <row r="9" spans="2:25">
      <c r="B9" s="3">
        <f>Reference!A5</f>
        <v>4</v>
      </c>
      <c r="C9" s="15" t="str">
        <f>Reference!B5</f>
        <v>Test Automation Review</v>
      </c>
      <c r="D9" s="3">
        <f>SUMIFS(Huong!$C$4:$C$8,Huong!$B$4:$B$8,Summary!C9) + SUMIFS(Uyen!$C$4:$C$8,Uyen!$B$4:$B$8,Summary!C9)+ SUMIFS(Hoang!$C$4:$C$8,Hoang!$B$4:$B$8,Summary!C9) + SUMIFS(Ngoc!$C$4:$C$8,Ngoc!$B$4:$B$8,Summary!C9) + SUMIFS(Quynh!$C$4:$C$8,Quynh!$B$4:$B$8,Summary!C9) + SUMIFS(Pho!$C$4:$C$8,Pho!$B$4:$B$8,Summary!C9) + SUMIFS(Thong!$C$4:$C$8,Thong!$B$4:$B$8,Summary!C9)</f>
        <v>108</v>
      </c>
      <c r="E9" s="3">
        <f>SUMIFS(Huong!$N$4:$N$8,Huong!$B$4:$B$8,Summary!C9) + SUMIFS(Uyen!$N$4:$N$8,Uyen!$B$4:$B$8,Summary!C9)+ SUMIFS(Hoang!$N$4:$N$8,Hoang!$B$4:$B$8,Summary!C9) + SUMIFS(Ngoc!$N$4:$N$8,Ngoc!$B$4:$B$8,Summary!C9) + SUMIFS(Quynh!$N$4:$N$8,Quynh!$B$4:$B$8,Summary!C9) + SUMIFS(Pho!$N$4:$N$8,Pho!$B$4:$B$8,Summary!C9) + SUMIFS(Thong!$N$4:$N$8,Thong!$B$4:$B$8,Summary!C9)</f>
        <v>138</v>
      </c>
      <c r="F9" s="19">
        <f>SUMIFS(Huong!$BO$4:$BO$8,Huong!$B$4:$B$8,Summary!$C9) + SUMIFS(Uyen!$BO$4:$BO$8,Uyen!$B$4:$B$8,Summary!$C9)+ SUMIFS(Hoang!$BO$4:$BO$8,Hoang!$B$4:$B$8,Summary!$C9) + SUMIFS(Ngoc!$BO$4:$BO$8,Ngoc!$B$4:$B$8,Summary!$C9) + SUMIFS(Quynh!$BO$4:$BO$8,Quynh!$B$4:$B$8,Summary!$C9) + SUMIFS(Pho!$BO$4:$BO$8,Pho!$B$4:$B$8,Summary!$C9) + SUMIFS(Thong!$BO$4:$BO$8,Thong!$B$4:$B$8,Summary!$C9)</f>
        <v>74</v>
      </c>
      <c r="G9" s="303">
        <f>SUMIFS(Huong!$DQ$4:$DQ$11,Huong!$B$4:$B$11,Summary!$C9) + SUMIFS(Uyen!$DQ$4:$DQ$11,Uyen!$B$4:$B$11,Summary!$C9)+ SUMIFS(Hoang!$DQ$4:$DQ$11,Hoang!$B$4:$B$11,Summary!$C9) + SUMIFS(Ngoc!$DQ$4:$DQ$11,Ngoc!$B$4:$B$11,Summary!$C9) + SUMIFS(Quynh!$DQ$4:$DQ$11,Quynh!$B$4:$B$11,Summary!$C9) + SUMIFS(Pho!$DQ$4:$DQ$11,Pho!$B$4:$B$11,Summary!$C9) + SUMIFS(Thong!$DQ$4:$DQ$11,Thong!$B$4:$B$11,Summary!$C9)</f>
        <v>115</v>
      </c>
      <c r="H9" s="304">
        <f>SUMIFS(Huong!$DR$4:$DR$11,Huong!$B$4:$B$11,Summary!$C9) + SUMIFS(Uyen!$DR$4:$DR$11,Uyen!$B$4:$B$11,Summary!$C9)+ SUMIFS(Hoang!$DR$4:$DR$11,Hoang!$B$4:$B$11,Summary!$C9) + SUMIFS(Ngoc!$DR$4:$DR$11,Ngoc!$B$4:$B$11,Summary!$C9) + SUMIFS(Quynh!$DR$4:$DR$11,Quynh!$B$4:$B$11,Summary!$C9) + SUMIFS(Pho!$DR$4:$DR$11,Pho!$B$4:$B$11,Summary!$C9) + SUMIFS(Thong!$DR$4:$DR$11,Thong!$B$4:$B$11,Summary!$C9)</f>
        <v>0.6947368421052631</v>
      </c>
      <c r="I9" s="303">
        <f>SUMIFS(Huong!$FW$4:$FW$11,Huong!$B$4:$B$11,Summary!$C9) + SUMIFS(Uyen!$FW$4:$FW$11,Uyen!$B$4:$B$11,Summary!$C9)+ SUMIFS(Hoang!$FW$4:$FW$11,Hoang!$B$4:$B$11,Summary!$C9) + SUMIFS(Ngoc!$FW$4:$FW$11,Ngoc!$B$4:$B$11,Summary!$C9) + SUMIFS(Quynh!$FW$4:$FW$11,Quynh!$B$4:$B$11,Summary!$C9) + SUMIFS(Pho!$FW$4:$FW$11,Pho!$B$4:$B$11,Summary!$C9) + SUMIFS(Thong!$FW$4:$FW$11,Thong!$B$4:$B$11,Summary!$C9)</f>
        <v>22</v>
      </c>
      <c r="J9" s="25">
        <f>SUMIFS(Huong!$FX$4:$FX$11,Huong!$B$4:$B$11,Summary!$C9) + SUMIFS(Uyen!$FX$4:$FX$11,Uyen!$B$4:$B$11,Summary!$C9)+ SUMIFS(Hoang!$FX$4:$FX$11,Hoang!$B$4:$B$11,Summary!$C9) + SUMIFS(Ngoc!$FX$4:$FX$11,Ngoc!$B$4:$B$11,Summary!$C9) + SUMIFS(Quynh!$FX$4:$FX$11,Quynh!$B$4:$B$11,Summary!$C9) + SUMIFS(Pho!$FX$4:$FX$11,Pho!$B$4:$B$11,Summary!$C9) + SUMIFS(Thong!$FX$4:$FX$11,Thong!$B$4:$B$11,Summary!$C9)</f>
        <v>0.22800000000000004</v>
      </c>
      <c r="K9" s="304">
        <f t="shared" ref="K9:K11" si="3">(J9*22*8)/156</f>
        <v>0.25723076923076926</v>
      </c>
      <c r="L9" s="303">
        <f>SUMIFS(Huong!$HU$4:$HU$11,Huong!$B$4:$B$11,Summary!$C9) + SUMIFS(Uyen!$HU$4:$HU$11,Uyen!$B$4:$B$11,Summary!$C9)+ SUMIFS(Hoang!$HU$4:$HU$11,Hoang!$B$4:$B$11,Summary!$C9) + SUMIFS(Ngoc!$HU$4:$HU$11,Ngoc!$B$4:$B$11,Summary!$C9) + SUMIFS(Quynh!$HU$4:$HU$11,Quynh!$B$4:$B$11,Summary!$C9) + SUMIFS(Pho!$HU$4:$HU$11,Pho!$B$4:$B$11,Summary!$C9) + SUMIFS(Thong!$HU$4:$HU$11,Thong!$B$4:$B$11,Summary!$C9)</f>
        <v>22</v>
      </c>
      <c r="M9" s="25">
        <f>SUMIFS(Huong!$HV$4:$HV$11,Huong!$B$4:$B$11,Summary!$C9) + SUMIFS(Uyen!$HV$4:$HV$11,Uyen!$B$4:$B$11,Summary!$C9)+ SUMIFS(Hoang!$HV$4:$HV$11,Hoang!$B$4:$B$11,Summary!$C9) + SUMIFS(Ngoc!$HV$4:$HV$11,Ngoc!$B$4:$B$11,Summary!$C9) + SUMIFS(Quynh!$HV$4:$HV$11,Quynh!$B$4:$B$11,Summary!$C9) + SUMIFS(Pho!$HV$4:$HV$11,Pho!$B$4:$B$11,Summary!$C9) + SUMIFS(Thong!$HV$4:$HV$11,Thong!$B$4:$B$11,Summary!$C9)</f>
        <v>0.14500000000000002</v>
      </c>
      <c r="N9" s="304">
        <f t="shared" si="1"/>
        <v>0.14871794871794874</v>
      </c>
      <c r="O9" s="303">
        <f>SUMIFS(Huong!$KA$4:$KA$11,Huong!$B$4:$B$11,Summary!$C9) + SUMIFS(Uyen!$KA$4:$KA$11,Uyen!$B$4:$B$11,Summary!$C9)+ SUMIFS(Hoang!$KA$4:$KA$11,Hoang!$B$4:$B$11,Summary!$C9) + SUMIFS(Ngoc!$KA$4:$KA$11,Ngoc!$B$4:$B$11,Summary!$C9) + SUMIFS(Quynh!$KA$4:$KA$11,Quynh!$B$4:$B$11,Summary!$C9) + SUMIFS(Pho!$KA$4:$KA$11,Pho!$B$4:$B$11,Summary!$C9) + SUMIFS(Thong!$KA$4:$KA$11,Thong!$B$4:$B$11,Summary!$C9)</f>
        <v>7</v>
      </c>
      <c r="P9" s="25">
        <f>SUMIFS(Huong!$KB$4:$KB$11,Huong!$B$4:$B$11,Summary!$C9) + SUMIFS(Uyen!$KB$4:$KB$11,Uyen!$B$4:$B$11,Summary!$C9)+ SUMIFS(Hoang!$KB$4:$KB$11,Hoang!$B$4:$B$11,Summary!$C9) + SUMIFS(Ngoc!$KB$4:$KB$11,Ngoc!$B$4:$B$11,Summary!$C9) + SUMIFS(Quynh!$KB$4:$KB$11,Quynh!$B$4:$B$11,Summary!$C9) + SUMIFS(Pho!$KB$4:$KB$11,Pho!$B$4:$B$11,Summary!$C9) + SUMIFS(Thong!$KB$4:$KB$11,Thong!$B$4:$B$11,Summary!$C9)</f>
        <v>1.7333333333333333E-2</v>
      </c>
      <c r="Q9" s="304">
        <f t="shared" si="2"/>
        <v>2.0444444444444446E-2</v>
      </c>
      <c r="R9" s="303">
        <f ca="1">VLOOKUP($C9,Aug!$B$3:$F$10,2,FALSE)</f>
        <v>11</v>
      </c>
      <c r="S9" s="290">
        <f ca="1">VLOOKUP($C9,Aug!$B$3:$F$10,4,FALSE)</f>
        <v>4.4642857142857144E-2</v>
      </c>
      <c r="T9" s="317">
        <f ca="1">VLOOKUP($C9,Aug!$B$3:$F$10,5,FALSE)</f>
        <v>11.733333333333334</v>
      </c>
      <c r="U9" s="35"/>
      <c r="V9" s="3"/>
      <c r="W9" s="3"/>
      <c r="X9" s="3"/>
      <c r="Y9" s="3" t="str">
        <f>Reference!C5</f>
        <v>Number of Review of Automated TC’s: Only count when status in DOORs was moved to Reviewed.</v>
      </c>
    </row>
    <row r="10" spans="2:25">
      <c r="B10" s="3">
        <f>Reference!A6</f>
        <v>5</v>
      </c>
      <c r="C10" s="15" t="str">
        <f>Reference!B6</f>
        <v>Software Release execution</v>
      </c>
      <c r="D10" s="3">
        <f>SUMIFS(Huong!$C$4:$C$8,Huong!$B$4:$B$8,Summary!C10) + SUMIFS(Uyen!$C$4:$C$8,Uyen!$B$4:$B$8,Summary!C10)+ SUMIFS(Hoang!$C$4:$C$8,Hoang!$B$4:$B$8,Summary!C10) + SUMIFS(Ngoc!$C$4:$C$8,Ngoc!$B$4:$B$8,Summary!C10) + SUMIFS(Quynh!$C$4:$C$8,Quynh!$B$4:$B$8,Summary!C10) + SUMIFS(Pho!$C$4:$C$8,Pho!$B$4:$B$8,Summary!C10) + SUMIFS(Thong!$C$4:$C$8,Thong!$B$4:$B$8,Summary!C10)</f>
        <v>323</v>
      </c>
      <c r="E10" s="3">
        <f>SUMIFS(Huong!$N$4:$N$8,Huong!$B$4:$B$8,Summary!C10) + SUMIFS(Uyen!$N$4:$N$8,Uyen!$B$4:$B$8,Summary!C10)+ SUMIFS(Hoang!$N$4:$N$8,Hoang!$B$4:$B$8,Summary!C10) + SUMIFS(Ngoc!$N$4:$N$8,Ngoc!$B$4:$B$8,Summary!C10) + SUMIFS(Quynh!$N$4:$N$8,Quynh!$B$4:$B$8,Summary!C10) + SUMIFS(Pho!$N$4:$N$8,Pho!$B$4:$B$8,Summary!C10) + SUMIFS(Thong!$N$4:$N$8,Thong!$B$4:$B$8,Summary!C10)</f>
        <v>394</v>
      </c>
      <c r="F10" s="19">
        <f>SUMIFS(Huong!$BO$4:$BO$8,Huong!$B$4:$B$8,Summary!$C10) + SUMIFS(Uyen!$BO$4:$BO$8,Uyen!$B$4:$B$8,Summary!$C10)+ SUMIFS(Hoang!$BO$4:$BO$8,Hoang!$B$4:$B$8,Summary!$C10) + SUMIFS(Ngoc!$BO$4:$BO$8,Ngoc!$B$4:$B$8,Summary!$C10) + SUMIFS(Quynh!$BO$4:$BO$8,Quynh!$B$4:$B$8,Summary!$C10) + SUMIFS(Pho!$BO$4:$BO$8,Pho!$B$4:$B$8,Summary!$C10) + SUMIFS(Thong!$BO$4:$BO$8,Thong!$B$4:$B$8,Summary!$C10)</f>
        <v>266</v>
      </c>
      <c r="G10" s="303">
        <f>SUMIFS(Huong!$DQ$4:$DQ$11,Huong!$B$4:$B$11,Summary!$C10) + SUMIFS(Uyen!$DQ$4:$DQ$11,Uyen!$B$4:$B$11,Summary!$C10)+ SUMIFS(Hoang!$DQ$4:$DQ$11,Hoang!$B$4:$B$11,Summary!$C10) + SUMIFS(Ngoc!$DQ$4:$DQ$11,Ngoc!$B$4:$B$11,Summary!$C10) + SUMIFS(Quynh!$DQ$4:$DQ$11,Quynh!$B$4:$B$11,Summary!$C10) + SUMIFS(Pho!$DQ$4:$DQ$11,Pho!$B$4:$B$11,Summary!$C10) + SUMIFS(Thong!$DQ$4:$DQ$11,Thong!$B$4:$B$11,Summary!$C10)</f>
        <v>38</v>
      </c>
      <c r="H10" s="304">
        <f>SUMIFS(Huong!$DR$4:$DR$11,Huong!$B$4:$B$11,Summary!$C10) + SUMIFS(Uyen!$DR$4:$DR$11,Uyen!$B$4:$B$11,Summary!$C10)+ SUMIFS(Hoang!$DR$4:$DR$11,Hoang!$B$4:$B$11,Summary!$C10) + SUMIFS(Ngoc!$DR$4:$DR$11,Ngoc!$B$4:$B$11,Summary!$C10) + SUMIFS(Quynh!$DR$4:$DR$11,Quynh!$B$4:$B$11,Summary!$C10) + SUMIFS(Pho!$DR$4:$DR$11,Pho!$B$4:$B$11,Summary!$C10) + SUMIFS(Thong!$DR$4:$DR$11,Thong!$B$4:$B$11,Summary!$C10)</f>
        <v>9.4117647058823528E-2</v>
      </c>
      <c r="I10" s="303">
        <f>SUMIFS(Huong!$FW$4:$FW$11,Huong!$B$4:$B$11,Summary!$C10) + SUMIFS(Uyen!$FW$4:$FW$11,Uyen!$B$4:$B$11,Summary!$C10)+ SUMIFS(Hoang!$FW$4:$FW$11,Hoang!$B$4:$B$11,Summary!$C10) + SUMIFS(Ngoc!$FW$4:$FW$11,Ngoc!$B$4:$B$11,Summary!$C10) + SUMIFS(Quynh!$FW$4:$FW$11,Quynh!$B$4:$B$11,Summary!$C10) + SUMIFS(Pho!$FW$4:$FW$11,Pho!$B$4:$B$11,Summary!$C10) + SUMIFS(Thong!$FW$4:$FW$11,Thong!$B$4:$B$11,Summary!$C10)</f>
        <v>269</v>
      </c>
      <c r="J10" s="25">
        <f>SUMIFS(Huong!$FX$4:$FX$11,Huong!$B$4:$B$11,Summary!$C10) + SUMIFS(Uyen!$FX$4:$FX$11,Uyen!$B$4:$B$11,Summary!$C10)+ SUMIFS(Hoang!$FX$4:$FX$11,Hoang!$B$4:$B$11,Summary!$C10) + SUMIFS(Ngoc!$FX$4:$FX$11,Ngoc!$B$4:$B$11,Summary!$C10) + SUMIFS(Quynh!$FX$4:$FX$11,Quynh!$B$4:$B$11,Summary!$C10) + SUMIFS(Pho!$FX$4:$FX$11,Pho!$B$4:$B$11,Summary!$C10) + SUMIFS(Thong!$FX$4:$FX$11,Thong!$B$4:$B$11,Summary!$C10)</f>
        <v>0.33800000000000002</v>
      </c>
      <c r="K10" s="304">
        <f t="shared" si="3"/>
        <v>0.38133333333333336</v>
      </c>
      <c r="L10" s="303">
        <f>SUMIFS(Huong!$HU$4:$HU$11,Huong!$B$4:$B$11,Summary!$C10) + SUMIFS(Uyen!$HU$4:$HU$11,Uyen!$B$4:$B$11,Summary!$C10)+ SUMIFS(Hoang!$HU$4:$HU$11,Hoang!$B$4:$B$11,Summary!$C10) + SUMIFS(Ngoc!$HU$4:$HU$11,Ngoc!$B$4:$B$11,Summary!$C10) + SUMIFS(Quynh!$HU$4:$HU$11,Quynh!$B$4:$B$11,Summary!$C10) + SUMIFS(Pho!$HU$4:$HU$11,Pho!$B$4:$B$11,Summary!$C10) + SUMIFS(Thong!$HU$4:$HU$11,Thong!$B$4:$B$11,Summary!$C10)</f>
        <v>71</v>
      </c>
      <c r="M10" s="25">
        <f>SUMIFS(Huong!$HV$4:$HV$11,Huong!$B$4:$B$11,Summary!$C10) + SUMIFS(Uyen!$HV$4:$HV$11,Uyen!$B$4:$B$11,Summary!$C10)+ SUMIFS(Hoang!$HV$4:$HV$11,Hoang!$B$4:$B$11,Summary!$C10) + SUMIFS(Ngoc!$HV$4:$HV$11,Ngoc!$B$4:$B$11,Summary!$C10) + SUMIFS(Quynh!$HV$4:$HV$11,Quynh!$B$4:$B$11,Summary!$C10) + SUMIFS(Pho!$HV$4:$HV$11,Pho!$B$4:$B$11,Summary!$C10) + SUMIFS(Thong!$HV$4:$HV$11,Thong!$B$4:$B$11,Summary!$C10)</f>
        <v>0.3</v>
      </c>
      <c r="N10" s="304">
        <f t="shared" si="1"/>
        <v>0.30769230769230771</v>
      </c>
      <c r="O10" s="303">
        <f>SUMIFS(Huong!$KA$4:$KA$11,Huong!$B$4:$B$11,Summary!$C10) + SUMIFS(Uyen!$KA$4:$KA$11,Uyen!$B$4:$B$11,Summary!$C10)+ SUMIFS(Hoang!$KA$4:$KA$11,Hoang!$B$4:$B$11,Summary!$C10) + SUMIFS(Ngoc!$KA$4:$KA$11,Ngoc!$B$4:$B$11,Summary!$C10) + SUMIFS(Quynh!$KA$4:$KA$11,Quynh!$B$4:$B$11,Summary!$C10) + SUMIFS(Pho!$KA$4:$KA$11,Pho!$B$4:$B$11,Summary!$C10) + SUMIFS(Thong!$KA$4:$KA$11,Thong!$B$4:$B$11,Summary!$C10)</f>
        <v>267</v>
      </c>
      <c r="P10" s="25">
        <f>SUMIFS(Huong!$KB$4:$KB$11,Huong!$B$4:$B$11,Summary!$C10) + SUMIFS(Uyen!$KB$4:$KB$11,Uyen!$B$4:$B$11,Summary!$C10)+ SUMIFS(Hoang!$KB$4:$KB$11,Hoang!$B$4:$B$11,Summary!$C10) + SUMIFS(Ngoc!$KB$4:$KB$11,Ngoc!$B$4:$B$11,Summary!$C10) + SUMIFS(Quynh!$KB$4:$KB$11,Quynh!$B$4:$B$11,Summary!$C10) + SUMIFS(Pho!$KB$4:$KB$11,Pho!$B$4:$B$11,Summary!$C10) + SUMIFS(Thong!$KB$4:$KB$11,Thong!$B$4:$B$11,Summary!$C10)</f>
        <v>0.49800000000000005</v>
      </c>
      <c r="Q10" s="304">
        <f t="shared" si="2"/>
        <v>0.58738461538461539</v>
      </c>
      <c r="R10" s="303">
        <f ca="1">VLOOKUP($C10,Aug!$B$3:$F$10,2,FALSE)</f>
        <v>410</v>
      </c>
      <c r="S10" s="290">
        <f ca="1">VLOOKUP($C10,Aug!$B$3:$F$10,4,FALSE)</f>
        <v>0.45238095238095238</v>
      </c>
      <c r="T10" s="317">
        <f ca="1">VLOOKUP($C10,Aug!$B$3:$F$10,5,FALSE)</f>
        <v>43.157894736842103</v>
      </c>
      <c r="U10" s="35"/>
      <c r="V10" s="3"/>
      <c r="W10" s="3"/>
      <c r="X10" s="3"/>
      <c r="Y10" s="3" t="str">
        <f>Reference!C6</f>
        <v>TC’s executed during release test (Automation + Manual Re-run on HiL for failed TC’s)</v>
      </c>
    </row>
    <row r="11" spans="2:25">
      <c r="B11" s="3">
        <f>Reference!A7</f>
        <v>6</v>
      </c>
      <c r="C11" s="144" t="s">
        <v>21</v>
      </c>
      <c r="D11" s="3"/>
      <c r="E11" s="3"/>
      <c r="F11" s="19"/>
      <c r="G11" s="303">
        <f>SUMIFS(Huong!$DQ$4:$DQ$11,Huong!$B$4:$B$11,Summary!$C11) + SUMIFS(Uyen!$DQ$4:$DQ$11,Uyen!$B$4:$B$11,Summary!$C11)+ SUMIFS(Hoang!$DQ$4:$DQ$11,Hoang!$B$4:$B$11,Summary!$C11) + SUMIFS(Ngoc!$DQ$4:$DQ$11,Ngoc!$B$4:$B$11,Summary!$C11) + SUMIFS(Quynh!$DQ$4:$DQ$11,Quynh!$B$4:$B$11,Summary!$C11) + SUMIFS(Pho!$DQ$4:$DQ$11,Pho!$B$4:$B$11,Summary!$C11) + SUMIFS(Thong!$DQ$4:$DQ$11,Thong!$B$4:$B$11,Summary!$C11)</f>
        <v>0</v>
      </c>
      <c r="H11" s="304">
        <f>SUMIFS(Huong!$DR$4:$DR$11,Huong!$B$4:$B$11,Summary!$C11) + SUMIFS(Uyen!$DR$4:$DR$11,Uyen!$B$4:$B$11,Summary!$C11)+ SUMIFS(Hoang!$DR$4:$DR$11,Hoang!$B$4:$B$11,Summary!$C11) + SUMIFS(Ngoc!$DR$4:$DR$11,Ngoc!$B$4:$B$11,Summary!$C11) + SUMIFS(Quynh!$DR$4:$DR$11,Quynh!$B$4:$B$11,Summary!$C11) + SUMIFS(Pho!$DR$4:$DR$11,Pho!$B$4:$B$11,Summary!$C11) + SUMIFS(Thong!$DR$4:$DR$11,Thong!$B$4:$B$11,Summary!$C11)</f>
        <v>0.25847953216374264</v>
      </c>
      <c r="I11" s="303">
        <f>SUMIFS(Huong!$FW$4:$FW$11,Huong!$B$4:$B$11,Summary!$C11) + SUMIFS(Uyen!$FW$4:$FW$11,Uyen!$B$4:$B$11,Summary!$C11)+ SUMIFS(Hoang!$FW$4:$FW$11,Hoang!$B$4:$B$11,Summary!$C11) + SUMIFS(Ngoc!$FW$4:$FW$11,Ngoc!$B$4:$B$11,Summary!$C11) + SUMIFS(Quynh!$FW$4:$FW$11,Quynh!$B$4:$B$11,Summary!$C11) + SUMIFS(Pho!$FW$4:$FW$11,Pho!$B$4:$B$11,Summary!$C11) + SUMIFS(Thong!$FW$4:$FW$11,Thong!$B$4:$B$11,Summary!$C11)</f>
        <v>0</v>
      </c>
      <c r="J11" s="25">
        <f>SUMIFS(Huong!$FX$4:$FX$11,Huong!$B$4:$B$11,Summary!$C11) + SUMIFS(Uyen!$FX$4:$FX$11,Uyen!$B$4:$B$11,Summary!$C11)+ SUMIFS(Hoang!$FX$4:$FX$11,Hoang!$B$4:$B$11,Summary!$C11) + SUMIFS(Ngoc!$FX$4:$FX$11,Ngoc!$B$4:$B$11,Summary!$C11) + SUMIFS(Quynh!$FX$4:$FX$11,Quynh!$B$4:$B$11,Summary!$C11) + SUMIFS(Pho!$FX$4:$FX$11,Pho!$B$4:$B$11,Summary!$C11) + SUMIFS(Thong!$FX$4:$FX$11,Thong!$B$4:$B$11,Summary!$C11)</f>
        <v>0.2</v>
      </c>
      <c r="K11" s="304">
        <f t="shared" si="3"/>
        <v>0.22564102564102567</v>
      </c>
      <c r="L11" s="303">
        <f>SUMIFS(Huong!$HU$4:$HU$11,Huong!$B$4:$B$11,Summary!$C11) + SUMIFS(Uyen!$HU$4:$HU$11,Uyen!$B$4:$B$11,Summary!$C11)+ SUMIFS(Hoang!$HU$4:$HU$11,Hoang!$B$4:$B$11,Summary!$C11) + SUMIFS(Ngoc!$HU$4:$HU$11,Ngoc!$B$4:$B$11,Summary!$C11) + SUMIFS(Quynh!$HU$4:$HU$11,Quynh!$B$4:$B$11,Summary!$C11) + SUMIFS(Pho!$HU$4:$HU$11,Pho!$B$4:$B$11,Summary!$C11) + SUMIFS(Thong!$HU$4:$HU$11,Thong!$B$4:$B$11,Summary!$C11)</f>
        <v>0</v>
      </c>
      <c r="M11" s="25">
        <f>SUMIFS(Huong!$HV$4:$HV$11,Huong!$B$4:$B$11,Summary!$C11) + SUMIFS(Uyen!$HV$4:$HV$11,Uyen!$B$4:$B$11,Summary!$C11)+ SUMIFS(Hoang!$HV$4:$HV$11,Hoang!$B$4:$B$11,Summary!$C11) + SUMIFS(Ngoc!$HV$4:$HV$11,Ngoc!$B$4:$B$11,Summary!$C11) + SUMIFS(Quynh!$HV$4:$HV$11,Quynh!$B$4:$B$11,Summary!$C11) + SUMIFS(Pho!$HV$4:$HV$11,Pho!$B$4:$B$11,Summary!$C11) + SUMIFS(Thong!$HV$4:$HV$11,Thong!$B$4:$B$11,Summary!$C11)</f>
        <v>0.82</v>
      </c>
      <c r="N11" s="304">
        <f t="shared" si="1"/>
        <v>0.84102564102564092</v>
      </c>
      <c r="O11" s="303">
        <f>SUMIFS(Huong!$KA$4:$KA$11,Huong!$B$4:$B$11,Summary!$C11) + SUMIFS(Uyen!$KA$4:$KA$11,Uyen!$B$4:$B$11,Summary!$C11)+ SUMIFS(Hoang!$KA$4:$KA$11,Hoang!$B$4:$B$11,Summary!$C11) + SUMIFS(Ngoc!$KA$4:$KA$11,Ngoc!$B$4:$B$11,Summary!$C11) + SUMIFS(Quynh!$KA$4:$KA$11,Quynh!$B$4:$B$11,Summary!$C11) + SUMIFS(Pho!$KA$4:$KA$11,Pho!$B$4:$B$11,Summary!$C11) + SUMIFS(Thong!$KA$4:$KA$11,Thong!$B$4:$B$11,Summary!$C11)</f>
        <v>0</v>
      </c>
      <c r="P11" s="25">
        <f>SUMIFS(Huong!$KB$4:$KB$11,Huong!$B$4:$B$11,Summary!$C11) + SUMIFS(Uyen!$KB$4:$KB$11,Uyen!$B$4:$B$11,Summary!$C11)+ SUMIFS(Hoang!$KB$4:$KB$11,Hoang!$B$4:$B$11,Summary!$C11) + SUMIFS(Ngoc!$KB$4:$KB$11,Ngoc!$B$4:$B$11,Summary!$C11) + SUMIFS(Quynh!$KB$4:$KB$11,Quynh!$B$4:$B$11,Summary!$C11) + SUMIFS(Pho!$KB$4:$KB$11,Pho!$B$4:$B$11,Summary!$C11) + SUMIFS(Thong!$KB$4:$KB$11,Thong!$B$4:$B$11,Summary!$C11)</f>
        <v>0.8640000000000001</v>
      </c>
      <c r="Q11" s="304">
        <f t="shared" si="2"/>
        <v>1.0190769230769232</v>
      </c>
      <c r="R11" s="303">
        <f ca="1">VLOOKUP($C11,Aug!$B$3:$F$10,2,FALSE) + VLOOKUP("Project task activities",Aug!$B$3:$F$10,2,FALSE)</f>
        <v>0</v>
      </c>
      <c r="S11" s="3">
        <f ca="1">VLOOKUP($C11,Aug!$B$3:$F$10,4,FALSE) + VLOOKUP("Project task activities",Aug!$B$3:$F$10,4,FALSE)</f>
        <v>4.0505952380952381</v>
      </c>
      <c r="T11" s="318"/>
      <c r="U11" s="35"/>
      <c r="V11" s="3"/>
      <c r="W11" s="3"/>
      <c r="X11" s="3"/>
      <c r="Y11" s="3"/>
    </row>
    <row r="12" spans="2:25" ht="13.5" thickBot="1">
      <c r="B12" s="3">
        <f>Reference!A8</f>
        <v>7</v>
      </c>
      <c r="C12" s="15" t="s">
        <v>22</v>
      </c>
      <c r="D12" s="35"/>
      <c r="E12" s="3"/>
      <c r="F12" s="19"/>
      <c r="G12" s="305">
        <f>SUMIFS(Huong!$DQ$4:$DQ$11,Huong!$B$4:$B$11,Summary!$C12) + SUMIFS(Uyen!$DQ$4:$DQ$11,Uyen!$B$4:$B$11,Summary!$C12)+ SUMIFS(Hoang!$DQ$4:$DQ$11,Hoang!$B$4:$B$11,Summary!$C12) + SUMIFS(Ngoc!$DQ$4:$DQ$11,Ngoc!$B$4:$B$11,Summary!$C12) + SUMIFS(Quynh!$DQ$4:$DQ$11,Quynh!$B$4:$B$11,Summary!$C12) + SUMIFS(Pho!$DQ$4:$DQ$11,Pho!$B$4:$B$11,Summary!$C12) + SUMIFS(Thong!$DQ$4:$DQ$11,Thong!$B$4:$B$11,Summary!$C12)</f>
        <v>0</v>
      </c>
      <c r="H12" s="306">
        <f>SUMIFS(Huong!$DR$4:$DR$11,Huong!$B$4:$B$11,Summary!$C12) + SUMIFS(Uyen!$DR$4:$DR$11,Uyen!$B$4:$B$11,Summary!$C12)+ SUMIFS(Hoang!$DR$4:$DR$11,Hoang!$B$4:$B$11,Summary!$C12) + SUMIFS(Ngoc!$DR$4:$DR$11,Ngoc!$B$4:$B$11,Summary!$C12) + SUMIFS(Quynh!$DR$4:$DR$11,Quynh!$B$4:$B$11,Summary!$C12) + SUMIFS(Pho!$DR$4:$DR$11,Pho!$B$4:$B$11,Summary!$C12) + SUMIFS(Thong!$DR$4:$DR$11,Thong!$B$4:$B$11,Summary!$C12)</f>
        <v>0.27489177489177485</v>
      </c>
      <c r="I12" s="305">
        <f>SUMIFS(Huong!$FW$4:$FW$11,Huong!$B$4:$B$11,Summary!$C12) + SUMIFS(Uyen!$FW$4:$FW$11,Uyen!$B$4:$B$11,Summary!$C12)+ SUMIFS(Hoang!$FW$4:$FW$11,Hoang!$B$4:$B$11,Summary!$C12) + SUMIFS(Ngoc!$FW$4:$FW$11,Ngoc!$B$4:$B$11,Summary!$C12) + SUMIFS(Quynh!$FW$4:$FW$11,Quynh!$B$4:$B$11,Summary!$C12) + SUMIFS(Pho!$FW$4:$FW$11,Pho!$B$4:$B$11,Summary!$C12) + SUMIFS(Thong!$FW$4:$FW$11,Thong!$B$4:$B$11,Summary!$C12)</f>
        <v>0</v>
      </c>
      <c r="J12" s="310">
        <f>SUMIFS(Huong!$FX$4:$FX$11,Huong!$B$4:$B$11,Summary!$C12) + SUMIFS(Uyen!$FX$4:$FX$11,Uyen!$B$4:$B$11,Summary!$C12)+ SUMIFS(Hoang!$FX$4:$FX$11,Hoang!$B$4:$B$11,Summary!$C12) + SUMIFS(Ngoc!$FX$4:$FX$11,Ngoc!$B$4:$B$11,Summary!$C12) + SUMIFS(Quynh!$FX$4:$FX$11,Quynh!$B$4:$B$11,Summary!$C12) + SUMIFS(Pho!$FX$4:$FX$11,Pho!$B$4:$B$11,Summary!$C12) + SUMIFS(Thong!$FX$4:$FX$11,Thong!$B$4:$B$11,Summary!$C12)</f>
        <v>1.1866666666666668</v>
      </c>
      <c r="K12" s="306">
        <f>7-SUM(K6:K11)</f>
        <v>2.4382905982905987</v>
      </c>
      <c r="L12" s="305">
        <f>SUMIFS(Huong!$HU$4:$HU$11,Huong!$B$4:$B$11,Summary!$C12) + SUMIFS(Uyen!$HU$4:$HU$11,Uyen!$B$4:$B$11,Summary!$C12)+ SUMIFS(Hoang!$HU$4:$HU$11,Hoang!$B$4:$B$11,Summary!$C12) + SUMIFS(Ngoc!$HU$4:$HU$11,Ngoc!$B$4:$B$11,Summary!$C12) + SUMIFS(Quynh!$HU$4:$HU$11,Quynh!$B$4:$B$11,Summary!$C12) + SUMIFS(Pho!$HU$4:$HU$11,Pho!$B$4:$B$11,Summary!$C12) + SUMIFS(Thong!$HU$4:$HU$11,Thong!$B$4:$B$11,Summary!$C12)</f>
        <v>0</v>
      </c>
      <c r="M12" s="310">
        <f>SUMIFS(Huong!$HV$4:$HV$11,Huong!$B$4:$B$11,Summary!$C12) + SUMIFS(Uyen!$HV$4:$HV$11,Uyen!$B$4:$B$11,Summary!$C12)+ SUMIFS(Hoang!$HV$4:$HV$11,Hoang!$B$4:$B$11,Summary!$C12) + SUMIFS(Ngoc!$HV$4:$HV$11,Ngoc!$B$4:$B$11,Summary!$C12) + SUMIFS(Quynh!$HV$4:$HV$11,Quynh!$B$4:$B$11,Summary!$C12) + SUMIFS(Pho!$HV$4:$HV$11,Pho!$B$4:$B$11,Summary!$C12) + SUMIFS(Thong!$HV$4:$HV$11,Thong!$B$4:$B$11,Summary!$C12)</f>
        <v>0.72</v>
      </c>
      <c r="N12" s="306">
        <f>7-SUM(N6:N11)</f>
        <v>2.7282051282051283</v>
      </c>
      <c r="O12" s="305">
        <f>SUMIFS(Huong!$KA$4:$KA$11,Huong!$B$4:$B$11,Summary!$C12) + SUMIFS(Uyen!$KA$4:$KA$11,Uyen!$B$4:$B$11,Summary!$C12)+ SUMIFS(Hoang!$KA$4:$KA$11,Hoang!$B$4:$B$11,Summary!$C12) + SUMIFS(Ngoc!$KA$4:$KA$11,Ngoc!$B$4:$B$11,Summary!$C12) + SUMIFS(Quynh!$KA$4:$KA$11,Quynh!$B$4:$B$11,Summary!$C12) + SUMIFS(Pho!$KA$4:$KA$11,Pho!$B$4:$B$11,Summary!$C12) + SUMIFS(Thong!$KA$4:$KA$11,Thong!$B$4:$B$11,Summary!$C12)</f>
        <v>0</v>
      </c>
      <c r="P12" s="310">
        <f>SUMIFS(Huong!$KB$4:$KB$11,Huong!$B$4:$B$11,Summary!$C12) + SUMIFS(Uyen!$KB$4:$KB$11,Uyen!$B$4:$B$11,Summary!$C12)+ SUMIFS(Hoang!$KB$4:$KB$11,Hoang!$B$4:$B$11,Summary!$C12) + SUMIFS(Ngoc!$KB$4:$KB$11,Ngoc!$B$4:$B$11,Summary!$C12) + SUMIFS(Quynh!$KB$4:$KB$11,Quynh!$B$4:$B$11,Summary!$C12) + SUMIFS(Pho!$KB$4:$KB$11,Pho!$B$4:$B$11,Summary!$C12) + SUMIFS(Thong!$KB$4:$KB$11,Thong!$B$4:$B$11,Summary!$C12)</f>
        <v>0.4433333333333333</v>
      </c>
      <c r="Q12" s="306">
        <f>7-SUM(Q6:Q11)</f>
        <v>0.37246153846153973</v>
      </c>
      <c r="R12" s="305">
        <f ca="1">VLOOKUP($C12,Aug!$B$3:$F$10,2,FALSE)</f>
        <v>0</v>
      </c>
      <c r="S12" s="319">
        <f ca="1">VLOOKUP($C12,Aug!$B$3:$F$10,4,FALSE)</f>
        <v>5.3571428571428825E-2</v>
      </c>
      <c r="T12" s="320"/>
      <c r="U12" s="35"/>
      <c r="V12" s="3"/>
      <c r="W12" s="3"/>
      <c r="X12" s="3"/>
      <c r="Y12" s="3"/>
    </row>
    <row r="13" spans="2:25">
      <c r="E13" s="107" t="s">
        <v>23</v>
      </c>
      <c r="F13" s="73">
        <f>F8-88</f>
        <v>153</v>
      </c>
    </row>
    <row r="15" spans="2:25">
      <c r="C15" s="446">
        <v>43525</v>
      </c>
      <c r="D15" s="447"/>
      <c r="E15" s="448"/>
      <c r="O15">
        <f>122/3.92/23</f>
        <v>1.3531499556344277</v>
      </c>
    </row>
    <row r="16" spans="2:25">
      <c r="C16" s="80" t="s">
        <v>24</v>
      </c>
      <c r="D16" s="81">
        <f>SUM(D18:D20)</f>
        <v>123</v>
      </c>
      <c r="E16" s="82"/>
    </row>
    <row r="17" spans="3:11">
      <c r="C17" s="8" t="s">
        <v>25</v>
      </c>
      <c r="D17" s="8" t="s">
        <v>26</v>
      </c>
      <c r="E17" s="8" t="s">
        <v>27</v>
      </c>
    </row>
    <row r="18" spans="3:11" ht="51">
      <c r="C18" s="2" t="s">
        <v>28</v>
      </c>
      <c r="D18" s="3">
        <v>27</v>
      </c>
      <c r="E18" s="79" t="s">
        <v>29</v>
      </c>
      <c r="I18" s="81"/>
      <c r="J18" s="81"/>
      <c r="K18" s="81"/>
    </row>
    <row r="19" spans="3:11" ht="76.5">
      <c r="C19" s="2" t="s">
        <v>30</v>
      </c>
      <c r="D19" s="3">
        <v>70</v>
      </c>
      <c r="E19" s="79" t="s">
        <v>31</v>
      </c>
    </row>
    <row r="20" spans="3:11" ht="76.5">
      <c r="C20" s="2" t="s">
        <v>32</v>
      </c>
      <c r="D20" s="3">
        <v>26</v>
      </c>
      <c r="E20" s="79" t="s">
        <v>33</v>
      </c>
    </row>
  </sheetData>
  <mergeCells count="11">
    <mergeCell ref="U3:V3"/>
    <mergeCell ref="R4:T4"/>
    <mergeCell ref="L3:M3"/>
    <mergeCell ref="O3:P3"/>
    <mergeCell ref="C15:E15"/>
    <mergeCell ref="G4:H4"/>
    <mergeCell ref="I4:K4"/>
    <mergeCell ref="L4:N4"/>
    <mergeCell ref="O4:Q4"/>
    <mergeCell ref="I3:J3"/>
    <mergeCell ref="R3:S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6"/>
  <sheetViews>
    <sheetView zoomScale="90" zoomScaleNormal="90" workbookViewId="0" xr3:uid="{958C4451-9541-5A59-BF78-D2F731DF1C81}">
      <pane xSplit="3" ySplit="3" topLeftCell="D53" activePane="bottomRight" state="frozen"/>
      <selection pane="bottomRight" activeCell="L64" sqref="L64"/>
      <selection pane="bottomLeft" activeCell="A4" sqref="A4"/>
      <selection pane="topRight" activeCell="D1" sqref="D1"/>
    </sheetView>
  </sheetViews>
  <sheetFormatPr defaultRowHeight="12.75"/>
  <cols>
    <col min="2" max="2" width="4" bestFit="1" customWidth="1"/>
    <col min="3" max="3" width="27.140625" bestFit="1" customWidth="1"/>
    <col min="4" max="4" width="93.28515625" bestFit="1" customWidth="1"/>
    <col min="5" max="5" width="6.140625" style="326" bestFit="1" customWidth="1"/>
    <col min="6" max="6" width="8.7109375" style="326" bestFit="1" customWidth="1"/>
    <col min="7" max="7" width="7.28515625" style="321" customWidth="1"/>
    <col min="8" max="8" width="7.28515625" style="321" bestFit="1" customWidth="1"/>
    <col min="9" max="9" width="7.28515625" style="333" customWidth="1"/>
    <col min="10" max="10" width="7.28515625" style="333" bestFit="1" customWidth="1"/>
    <col min="11" max="11" width="7.28515625" style="341" customWidth="1"/>
    <col min="12" max="12" width="7.28515625" style="341" bestFit="1" customWidth="1"/>
    <col min="13" max="13" width="7.28515625" style="346" customWidth="1"/>
    <col min="14" max="14" width="8.28515625" style="346" bestFit="1" customWidth="1"/>
    <col min="15" max="15" width="8.28515625" style="236" customWidth="1"/>
    <col min="16" max="16" width="7.7109375" style="236" bestFit="1" customWidth="1"/>
    <col min="17" max="17" width="7.28515625" style="355" customWidth="1"/>
    <col min="18" max="18" width="8.28515625" style="355" bestFit="1" customWidth="1"/>
    <col min="19" max="19" width="8.28515625" bestFit="1" customWidth="1"/>
    <col min="20" max="20" width="8.28515625" customWidth="1"/>
    <col min="21" max="21" width="66.5703125" bestFit="1" customWidth="1"/>
  </cols>
  <sheetData>
    <row r="1" spans="1:20">
      <c r="A1" s="361" t="s">
        <v>5</v>
      </c>
      <c r="C1" s="244" t="s">
        <v>34</v>
      </c>
      <c r="D1" s="245">
        <v>21</v>
      </c>
    </row>
    <row r="2" spans="1:20">
      <c r="B2" s="13" t="s">
        <v>35</v>
      </c>
      <c r="C2" s="13" t="s">
        <v>36</v>
      </c>
      <c r="D2" s="13" t="s">
        <v>15</v>
      </c>
      <c r="E2" s="466" t="s">
        <v>37</v>
      </c>
      <c r="F2" s="467"/>
      <c r="G2" s="468" t="s">
        <v>38</v>
      </c>
      <c r="H2" s="469"/>
      <c r="I2" s="470" t="s">
        <v>39</v>
      </c>
      <c r="J2" s="471"/>
      <c r="K2" s="472" t="s">
        <v>40</v>
      </c>
      <c r="L2" s="473"/>
      <c r="M2" s="474" t="s">
        <v>41</v>
      </c>
      <c r="N2" s="475"/>
      <c r="O2" s="460" t="s">
        <v>42</v>
      </c>
      <c r="P2" s="461"/>
      <c r="Q2" s="462" t="s">
        <v>43</v>
      </c>
      <c r="R2" s="463"/>
      <c r="S2" s="464" t="s">
        <v>44</v>
      </c>
      <c r="T2" s="465"/>
    </row>
    <row r="3" spans="1:20">
      <c r="B3" s="13"/>
      <c r="C3" s="13"/>
      <c r="D3" s="13"/>
      <c r="E3" s="327" t="s">
        <v>16</v>
      </c>
      <c r="F3" s="327" t="s">
        <v>45</v>
      </c>
      <c r="G3" s="322" t="s">
        <v>16</v>
      </c>
      <c r="H3" s="322" t="s">
        <v>45</v>
      </c>
      <c r="I3" s="334" t="s">
        <v>16</v>
      </c>
      <c r="J3" s="334" t="s">
        <v>45</v>
      </c>
      <c r="K3" s="342" t="s">
        <v>16</v>
      </c>
      <c r="L3" s="342" t="s">
        <v>45</v>
      </c>
      <c r="M3" s="347" t="s">
        <v>16</v>
      </c>
      <c r="N3" s="347" t="s">
        <v>45</v>
      </c>
      <c r="O3" s="351" t="s">
        <v>16</v>
      </c>
      <c r="P3" s="351" t="s">
        <v>45</v>
      </c>
      <c r="Q3" s="356" t="s">
        <v>16</v>
      </c>
      <c r="R3" s="356" t="s">
        <v>45</v>
      </c>
      <c r="S3" s="13" t="s">
        <v>16</v>
      </c>
      <c r="T3" s="13" t="s">
        <v>45</v>
      </c>
    </row>
    <row r="4" spans="1:20">
      <c r="B4" s="3">
        <v>1</v>
      </c>
      <c r="C4" s="212" t="s">
        <v>46</v>
      </c>
      <c r="D4" s="3" t="s">
        <v>47</v>
      </c>
      <c r="E4" s="328">
        <f>VLOOKUP($C4,Huong!$B$4:$TZ$15,COUNTA(Huong!$B$3:$BP$3) + COUNTBLANK(Huong!$B$3:$BP$3)-1,FALSE)</f>
        <v>0</v>
      </c>
      <c r="F4" s="328">
        <f>VLOOKUP($C4,Huong!$B$4:$TZ$15,COUNTA(Huong!$B$3:$BP$3) + COUNTBLANK(Huong!$B$3:$BP$3),FALSE)*$D$1*8</f>
        <v>0</v>
      </c>
      <c r="G4" s="325">
        <f>VLOOKUP($C4,Hoang!$B$4:$TZ$15,COUNTA(Hoang!$B$3:$BP$3) + COUNTBLANK(Hoang!$B$3:$BP$3)-1,FALSE)</f>
        <v>0</v>
      </c>
      <c r="H4" s="323">
        <f>VLOOKUP($C4,Hoang!$B$4:$TZ$15,COUNTA(Hoang!$B$3:$BP$3) + COUNTBLANK(Hoang!$B$3:$BP$3),FALSE)*$D$1*8</f>
        <v>0</v>
      </c>
      <c r="I4" s="335">
        <f>VLOOKUP($C4,Quynh!$B$4:$TZ$15,COUNTA(Quynh!$B$3:$BP$3) + COUNTBLANK(Quynh!$B$3:$BP$3)-1,FALSE)</f>
        <v>0</v>
      </c>
      <c r="J4" s="336">
        <f>VLOOKUP($C4,Quynh!$B$4:$TZ$15,COUNTA(Quynh!$B$3:$BP$3) + COUNTBLANK(Quynh!$B$3:$BP$3),FALSE)*$D$1*8</f>
        <v>0</v>
      </c>
      <c r="K4" s="343">
        <f>VLOOKUP($C4,Pho!$B$4:$TZ$15,COUNTA(Pho!$B$3:$BP$3) + COUNTBLANK(Pho!$B$3:$BP$3)-1,FALSE)</f>
        <v>0</v>
      </c>
      <c r="L4" s="344">
        <f>VLOOKUP($C4,Pho!$B$4:$TZ$15,COUNTA(Pho!$B$3:$BP$3) + COUNTBLANK(Pho!$B$3:$BP$3),FALSE)*$D$1*8</f>
        <v>0</v>
      </c>
      <c r="M4" s="348">
        <f>VLOOKUP($C4,Thong!$B$4:$TZ$15,COUNTA(Thong!$B$3:$BP$3) + COUNTBLANK(Thong!$B$3:$BP$3)-1,FALSE)</f>
        <v>0</v>
      </c>
      <c r="N4" s="349">
        <f>VLOOKUP($C4,Thong!$B$4:$TZ$15,COUNTA(Thong!$B$3:$BP$3) + COUNTBLANK(Thong!$B$3:$BP$3),FALSE)*$D$1*8</f>
        <v>0</v>
      </c>
      <c r="O4" s="352">
        <f>VLOOKUP($C4,Uyen!$B$4:$TZ$15,COUNTA(Uyen!$B$3:$BP$3) + COUNTBLANK(Uyen!$B$3:$BP$3)-1,FALSE)</f>
        <v>0</v>
      </c>
      <c r="P4" s="353">
        <f>VLOOKUP($C4,Uyen!$B$4:$TZ$15,COUNTA(Uyen!$B$3:$BP$3) + COUNTBLANK(Uyen!$B$3:$BP$3),FALSE)*$D$1*8</f>
        <v>0</v>
      </c>
      <c r="Q4" s="357">
        <f>VLOOKUP($C4,Ngoc!$B$4:$TZ$15,COUNTA(Ngoc!$B$3:$BP$3) + COUNTBLANK(Ngoc!$B$3:$BP$3)-1,FALSE)</f>
        <v>0</v>
      </c>
      <c r="R4" s="358">
        <f>VLOOKUP($C4,Ngoc!$B$4:$TZ$15,COUNTA(Ngoc!$B$3:$BP$3) + COUNTBLANK(Ngoc!$B$3:$BP$3),FALSE)*$D$1*8</f>
        <v>0</v>
      </c>
      <c r="S4" s="360">
        <f t="array" ref="S4">SUM(IF(MOD(COLUMN($E4:$R4),2)=1,$E4:$R4,0))</f>
        <v>0</v>
      </c>
      <c r="T4" s="339">
        <f t="array" ref="T4">SUM(IF(MOD(COLUMN($E4:$R4),2)=0,$E4:$R4,0))</f>
        <v>0</v>
      </c>
    </row>
    <row r="5" spans="1:20">
      <c r="B5" s="3">
        <v>2</v>
      </c>
      <c r="C5" s="2" t="s">
        <v>48</v>
      </c>
      <c r="D5" s="3" t="s">
        <v>49</v>
      </c>
      <c r="E5" s="328">
        <f>VLOOKUP($C5,Huong!$B$4:$TZ$15,COUNTA(Huong!$B$3:$BP$3) + COUNTBLANK(Huong!$B$3:$BP$3)-1,FALSE)</f>
        <v>0</v>
      </c>
      <c r="F5" s="328">
        <f>VLOOKUP($C5,Huong!$B$4:$TZ$15,COUNTA(Huong!$B$3:$BP$3) + COUNTBLANK(Huong!$B$3:$BP$3),FALSE)*$D$1*8</f>
        <v>0</v>
      </c>
      <c r="G5" s="325">
        <f>VLOOKUP($C5,Hoang!$B$4:$TZ$15,COUNTA(Hoang!$B$3:$BP$3) + COUNTBLANK(Hoang!$B$3:$BP$3)-1,FALSE)</f>
        <v>0</v>
      </c>
      <c r="H5" s="323">
        <f>VLOOKUP($C5,Hoang!$B$4:$TZ$15,COUNTA(Hoang!$B$3:$BP$3) + COUNTBLANK(Hoang!$B$3:$BP$3),FALSE)*$D$1*8</f>
        <v>0</v>
      </c>
      <c r="I5" s="335">
        <f>VLOOKUP($C5,Quynh!$B$4:$TZ$15,COUNTA(Quynh!$B$3:$BP$3) + COUNTBLANK(Quynh!$B$3:$BP$3)-1,FALSE)</f>
        <v>0</v>
      </c>
      <c r="J5" s="336">
        <f>VLOOKUP($C5,Quynh!$B$4:$TZ$15,COUNTA(Quynh!$B$3:$BP$3) + COUNTBLANK(Quynh!$B$3:$BP$3),FALSE)*$D$1*8</f>
        <v>0</v>
      </c>
      <c r="K5" s="343">
        <f>VLOOKUP($C5,Pho!$B$4:$TZ$15,COUNTA(Pho!$B$3:$BP$3) + COUNTBLANK(Pho!$B$3:$BP$3)-1,FALSE)</f>
        <v>0</v>
      </c>
      <c r="L5" s="344">
        <f>VLOOKUP($C5,Pho!$B$4:$TZ$15,COUNTA(Pho!$B$3:$BP$3) + COUNTBLANK(Pho!$B$3:$BP$3),FALSE)*$D$1*8</f>
        <v>0</v>
      </c>
      <c r="M5" s="348">
        <f>VLOOKUP($C5,Thong!$B$4:$TZ$15,COUNTA(Thong!$B$3:$BP$3) + COUNTBLANK(Thong!$B$3:$BP$3)-1,FALSE)</f>
        <v>0</v>
      </c>
      <c r="N5" s="349">
        <f>VLOOKUP($C5,Thong!$B$4:$TZ$15,COUNTA(Thong!$B$3:$BP$3) + COUNTBLANK(Thong!$B$3:$BP$3),FALSE)*$D$1*8</f>
        <v>0</v>
      </c>
      <c r="O5" s="352">
        <f>VLOOKUP($C5,Uyen!$B$4:$TZ$15,COUNTA(Uyen!$B$3:$BP$3) + COUNTBLANK(Uyen!$B$3:$BP$3)-1,FALSE)</f>
        <v>0</v>
      </c>
      <c r="P5" s="353">
        <f>VLOOKUP($C5,Uyen!$B$4:$TZ$15,COUNTA(Uyen!$B$3:$BP$3) + COUNTBLANK(Uyen!$B$3:$BP$3),FALSE)*$D$1*8</f>
        <v>0</v>
      </c>
      <c r="Q5" s="357">
        <f>VLOOKUP($C5,Ngoc!$B$4:$TZ$15,COUNTA(Ngoc!$B$3:$BP$3) + COUNTBLANK(Ngoc!$B$3:$BP$3)-1,FALSE)</f>
        <v>0</v>
      </c>
      <c r="R5" s="358">
        <f>VLOOKUP($C5,Ngoc!$B$4:$TZ$15,COUNTA(Ngoc!$B$3:$BP$3) + COUNTBLANK(Ngoc!$B$3:$BP$3),FALSE)*$D$1*8</f>
        <v>0</v>
      </c>
      <c r="S5" s="360">
        <f t="array" ref="S5">SUM(IF(MOD(COLUMN($E5:$R5),2)=1,$E5:$R5,0))</f>
        <v>0</v>
      </c>
      <c r="T5" s="339">
        <f t="array" ref="T5">SUM(IF(MOD(COLUMN($E5:$R5),2)=0,$E5:$R5,0))</f>
        <v>0</v>
      </c>
    </row>
    <row r="6" spans="1:20">
      <c r="B6" s="3">
        <v>3</v>
      </c>
      <c r="C6" s="2" t="s">
        <v>50</v>
      </c>
      <c r="D6" s="3" t="s">
        <v>51</v>
      </c>
      <c r="E6" s="328">
        <f>VLOOKUP($C6,Huong!$B$4:$TZ$15,COUNTA(Huong!$B$3:$BP$3) + COUNTBLANK(Huong!$B$3:$BP$3)-1,FALSE)</f>
        <v>0</v>
      </c>
      <c r="F6" s="328">
        <f>VLOOKUP($C6,Huong!$B$4:$TZ$15,COUNTA(Huong!$B$3:$BP$3) + COUNTBLANK(Huong!$B$3:$BP$3),FALSE)*$D$1*8</f>
        <v>0</v>
      </c>
      <c r="G6" s="325">
        <f>VLOOKUP($C6,Hoang!$B$4:$TZ$15,COUNTA(Hoang!$B$3:$BP$3) + COUNTBLANK(Hoang!$B$3:$BP$3)-1,FALSE)</f>
        <v>77</v>
      </c>
      <c r="H6" s="323">
        <f>VLOOKUP($C6,Hoang!$B$4:$TZ$15,COUNTA(Hoang!$B$3:$BP$3) + COUNTBLANK(Hoang!$B$3:$BP$3),FALSE)*$D$1*8</f>
        <v>136</v>
      </c>
      <c r="I6" s="335">
        <f>VLOOKUP($C6,Quynh!$B$4:$TZ$15,COUNTA(Quynh!$B$3:$BP$3) + COUNTBLANK(Quynh!$B$3:$BP$3)-1,FALSE)</f>
        <v>30</v>
      </c>
      <c r="J6" s="336">
        <f>VLOOKUP($C6,Quynh!$B$4:$TZ$15,COUNTA(Quynh!$B$3:$BP$3) + COUNTBLANK(Quynh!$B$3:$BP$3),FALSE)*$D$1*8</f>
        <v>128</v>
      </c>
      <c r="K6" s="343">
        <f>VLOOKUP($C6,Pho!$B$4:$TZ$15,COUNTA(Pho!$B$3:$BP$3) + COUNTBLANK(Pho!$B$3:$BP$3)-1,FALSE)</f>
        <v>31</v>
      </c>
      <c r="L6" s="344">
        <f>VLOOKUP($C6,Pho!$B$4:$TZ$15,COUNTA(Pho!$B$3:$BP$3) + COUNTBLANK(Pho!$B$3:$BP$3),FALSE)*$D$1*8</f>
        <v>128</v>
      </c>
      <c r="M6" s="348">
        <f>VLOOKUP($C6,Thong!$B$4:$TZ$15,COUNTA(Thong!$B$3:$BP$3) + COUNTBLANK(Thong!$B$3:$BP$3)-1,FALSE)</f>
        <v>31</v>
      </c>
      <c r="N6" s="349">
        <f>VLOOKUP($C6,Thong!$B$4:$TZ$15,COUNTA(Thong!$B$3:$BP$3) + COUNTBLANK(Thong!$B$3:$BP$3),FALSE)*$D$1*8</f>
        <v>168</v>
      </c>
      <c r="O6" s="352">
        <f>VLOOKUP($C6,Uyen!$B$4:$TZ$15,COUNTA(Uyen!$B$3:$BP$3) + COUNTBLANK(Uyen!$B$3:$BP$3)-1,FALSE)</f>
        <v>28</v>
      </c>
      <c r="P6" s="353">
        <f>VLOOKUP($C6,Uyen!$B$4:$TZ$15,COUNTA(Uyen!$B$3:$BP$3) + COUNTBLANK(Uyen!$B$3:$BP$3),FALSE)*$D$1*8</f>
        <v>105</v>
      </c>
      <c r="Q6" s="357">
        <f>VLOOKUP($C6,Ngoc!$B$4:$TZ$15,COUNTA(Ngoc!$B$3:$BP$3) + COUNTBLANK(Ngoc!$B$3:$BP$3)-1,FALSE)</f>
        <v>44</v>
      </c>
      <c r="R6" s="358">
        <f>VLOOKUP($C6,Ngoc!$B$4:$TZ$15,COUNTA(Ngoc!$B$3:$BP$3) + COUNTBLANK(Ngoc!$B$3:$BP$3),FALSE)*$D$1*8</f>
        <v>152</v>
      </c>
      <c r="S6" s="360">
        <f t="array" ref="S6">SUM(IF(MOD(COLUMN($E6:$R6),2)=1,$E6:$R6,0))</f>
        <v>241</v>
      </c>
      <c r="T6" s="339">
        <f t="array" ref="T6">SUM(IF(MOD(COLUMN($E6:$R6),2)=0,$E6:$R6,0))</f>
        <v>817</v>
      </c>
    </row>
    <row r="7" spans="1:20">
      <c r="B7" s="3">
        <v>4</v>
      </c>
      <c r="C7" s="2" t="s">
        <v>52</v>
      </c>
      <c r="D7" s="3" t="s">
        <v>53</v>
      </c>
      <c r="E7" s="328">
        <f>VLOOKUP($C7,Huong!$B$4:$TZ$15,COUNTA(Huong!$B$3:$BP$3) + COUNTBLANK(Huong!$B$3:$BP$3)-1,FALSE)</f>
        <v>45</v>
      </c>
      <c r="F7" s="328">
        <f>VLOOKUP($C7,Huong!$B$4:$TZ$15,COUNTA(Huong!$B$3:$BP$3) + COUNTBLANK(Huong!$B$3:$BP$3),FALSE)*$D$1*8</f>
        <v>144</v>
      </c>
      <c r="G7" s="325">
        <f>VLOOKUP($C7,Hoang!$B$4:$TZ$15,COUNTA(Hoang!$B$3:$BP$3) + COUNTBLANK(Hoang!$B$3:$BP$3)-1,FALSE)</f>
        <v>0</v>
      </c>
      <c r="H7" s="323">
        <f>VLOOKUP($C7,Hoang!$B$4:$TZ$15,COUNTA(Hoang!$B$3:$BP$3) + COUNTBLANK(Hoang!$B$3:$BP$3),FALSE)*$D$1*8</f>
        <v>0</v>
      </c>
      <c r="I7" s="335">
        <f>VLOOKUP($C7,Quynh!$B$4:$TZ$15,COUNTA(Quynh!$B$3:$BP$3) + COUNTBLANK(Quynh!$B$3:$BP$3)-1,FALSE)</f>
        <v>0</v>
      </c>
      <c r="J7" s="336">
        <f>VLOOKUP($C7,Quynh!$B$4:$TZ$15,COUNTA(Quynh!$B$3:$BP$3) + COUNTBLANK(Quynh!$B$3:$BP$3),FALSE)*$D$1*8</f>
        <v>0</v>
      </c>
      <c r="K7" s="343">
        <f>VLOOKUP($C7,Pho!$B$4:$TZ$15,COUNTA(Pho!$B$3:$BP$3) + COUNTBLANK(Pho!$B$3:$BP$3)-1,FALSE)</f>
        <v>24</v>
      </c>
      <c r="L7" s="344">
        <f>VLOOKUP($C7,Pho!$B$4:$TZ$15,COUNTA(Pho!$B$3:$BP$3) + COUNTBLANK(Pho!$B$3:$BP$3),FALSE)*$D$1*8</f>
        <v>32</v>
      </c>
      <c r="M7" s="348">
        <f>VLOOKUP($C7,Thong!$B$4:$TZ$15,COUNTA(Thong!$B$3:$BP$3) + COUNTBLANK(Thong!$B$3:$BP$3)-1,FALSE)</f>
        <v>5</v>
      </c>
      <c r="N7" s="349">
        <f>VLOOKUP($C7,Thong!$B$4:$TZ$15,COUNTA(Thong!$B$3:$BP$3) + COUNTBLANK(Thong!$B$3:$BP$3),FALSE)*$D$1*8</f>
        <v>0</v>
      </c>
      <c r="O7" s="352">
        <f>VLOOKUP($C7,Uyen!$B$4:$TZ$15,COUNTA(Uyen!$B$3:$BP$3) + COUNTBLANK(Uyen!$B$3:$BP$3)-1,FALSE)</f>
        <v>0</v>
      </c>
      <c r="P7" s="353">
        <f>VLOOKUP($C7,Uyen!$B$4:$TZ$15,COUNTA(Uyen!$B$3:$BP$3) + COUNTBLANK(Uyen!$B$3:$BP$3),FALSE)*$D$1*8</f>
        <v>0</v>
      </c>
      <c r="Q7" s="357">
        <f>VLOOKUP($C7,Ngoc!$B$4:$TZ$15,COUNTA(Ngoc!$B$3:$BP$3) + COUNTBLANK(Ngoc!$B$3:$BP$3)-1,FALSE)</f>
        <v>0</v>
      </c>
      <c r="R7" s="358">
        <f>VLOOKUP($C7,Ngoc!$B$4:$TZ$15,COUNTA(Ngoc!$B$3:$BP$3) + COUNTBLANK(Ngoc!$B$3:$BP$3),FALSE)*$D$1*8</f>
        <v>0</v>
      </c>
      <c r="S7" s="360">
        <f t="array" ref="S7">SUM(IF(MOD(COLUMN($E7:$R7),2)=1,$E7:$R7,0))</f>
        <v>74</v>
      </c>
      <c r="T7" s="339">
        <f t="array" ref="T7">SUM(IF(MOD(COLUMN($E7:$R7),2)=0,$E7:$R7,0))</f>
        <v>176</v>
      </c>
    </row>
    <row r="8" spans="1:20">
      <c r="B8" s="3">
        <v>5</v>
      </c>
      <c r="C8" s="2" t="s">
        <v>54</v>
      </c>
      <c r="D8" s="3" t="s">
        <v>55</v>
      </c>
      <c r="E8" s="328">
        <f>VLOOKUP($C8,Huong!$B$4:$TZ$15,COUNTA(Huong!$B$3:$BP$3) + COUNTBLANK(Huong!$B$3:$BP$3)-1,FALSE)</f>
        <v>0</v>
      </c>
      <c r="F8" s="328">
        <f>VLOOKUP($C8,Huong!$B$4:$TZ$15,COUNTA(Huong!$B$3:$BP$3) + COUNTBLANK(Huong!$B$3:$BP$3),FALSE)*$D$1*8</f>
        <v>0</v>
      </c>
      <c r="G8" s="325">
        <f>VLOOKUP($C8,Hoang!$B$4:$TZ$15,COUNTA(Hoang!$B$3:$BP$3) + COUNTBLANK(Hoang!$B$3:$BP$3)-1,FALSE)</f>
        <v>0</v>
      </c>
      <c r="H8" s="323">
        <f>VLOOKUP($C8,Hoang!$B$4:$TZ$15,COUNTA(Hoang!$B$3:$BP$3) + COUNTBLANK(Hoang!$B$3:$BP$3),FALSE)*$D$1*8</f>
        <v>0</v>
      </c>
      <c r="I8" s="335">
        <f>VLOOKUP($C8,Quynh!$B$4:$TZ$15,COUNTA(Quynh!$B$3:$BP$3) + COUNTBLANK(Quynh!$B$3:$BP$3)-1,FALSE)</f>
        <v>65</v>
      </c>
      <c r="J8" s="336">
        <f>VLOOKUP($C8,Quynh!$B$4:$TZ$15,COUNTA(Quynh!$B$3:$BP$3) + COUNTBLANK(Quynh!$B$3:$BP$3),FALSE)*$D$1*8</f>
        <v>40</v>
      </c>
      <c r="K8" s="343">
        <f>VLOOKUP($C8,Pho!$B$4:$TZ$15,COUNTA(Pho!$B$3:$BP$3) + COUNTBLANK(Pho!$B$3:$BP$3)-1,FALSE)</f>
        <v>0</v>
      </c>
      <c r="L8" s="344">
        <f>VLOOKUP($C8,Pho!$B$4:$TZ$15,COUNTA(Pho!$B$3:$BP$3) + COUNTBLANK(Pho!$B$3:$BP$3),FALSE)*$D$1*8</f>
        <v>0</v>
      </c>
      <c r="M8" s="348">
        <f>VLOOKUP($C8,Thong!$B$4:$TZ$15,COUNTA(Thong!$B$3:$BP$3) + COUNTBLANK(Thong!$B$3:$BP$3)-1,FALSE)</f>
        <v>0</v>
      </c>
      <c r="N8" s="349">
        <f>VLOOKUP($C8,Thong!$B$4:$TZ$15,COUNTA(Thong!$B$3:$BP$3) + COUNTBLANK(Thong!$B$3:$BP$3),FALSE)*$D$1*8</f>
        <v>0</v>
      </c>
      <c r="O8" s="352">
        <f>VLOOKUP($C8,Uyen!$B$4:$TZ$15,COUNTA(Uyen!$B$3:$BP$3) + COUNTBLANK(Uyen!$B$3:$BP$3)-1,FALSE)</f>
        <v>201</v>
      </c>
      <c r="P8" s="353">
        <f>VLOOKUP($C8,Uyen!$B$4:$TZ$15,COUNTA(Uyen!$B$3:$BP$3) + COUNTBLANK(Uyen!$B$3:$BP$3),FALSE)*$D$1*8</f>
        <v>68</v>
      </c>
      <c r="Q8" s="357">
        <f>VLOOKUP($C8,Ngoc!$B$4:$TZ$15,COUNTA(Ngoc!$B$3:$BP$3) + COUNTBLANK(Ngoc!$B$3:$BP$3)-1,FALSE)</f>
        <v>0</v>
      </c>
      <c r="R8" s="358">
        <f>VLOOKUP($C8,Ngoc!$B$4:$TZ$15,COUNTA(Ngoc!$B$3:$BP$3) + COUNTBLANK(Ngoc!$B$3:$BP$3),FALSE)*$D$1*8</f>
        <v>0</v>
      </c>
      <c r="S8" s="360">
        <f t="array" ref="S8">SUM(IF(MOD(COLUMN($E8:$R8),2)=1,$E8:$R8,0))</f>
        <v>266</v>
      </c>
      <c r="T8" s="339">
        <f t="array" ref="T8">SUM(IF(MOD(COLUMN($E8:$R8),2)=0,$E8:$R8,0))</f>
        <v>108</v>
      </c>
    </row>
    <row r="9" spans="1:20">
      <c r="B9" s="3">
        <v>6</v>
      </c>
      <c r="C9" s="2" t="s">
        <v>56</v>
      </c>
      <c r="D9" s="3" t="s">
        <v>57</v>
      </c>
      <c r="E9" s="328">
        <f>VLOOKUP($C9,Huong!$B$4:$TZ$15,COUNTA(Huong!$B$3:$BP$3) + COUNTBLANK(Huong!$B$3:$BP$3)-1,FALSE)</f>
        <v>0</v>
      </c>
      <c r="F9" s="328">
        <f>VLOOKUP($C9,Huong!$B$4:$TZ$15,COUNTA(Huong!$B$3:$BP$3) + COUNTBLANK(Huong!$B$3:$BP$3),FALSE)*$D$1*8</f>
        <v>0</v>
      </c>
      <c r="G9" s="325">
        <f>VLOOKUP($C9,Hoang!$B$4:$TZ$15,COUNTA(Hoang!$B$3:$BP$3) + COUNTBLANK(Hoang!$B$3:$BP$3)-1,FALSE)</f>
        <v>0</v>
      </c>
      <c r="H9" s="323">
        <f>VLOOKUP($C9,Hoang!$B$4:$TZ$15,COUNTA(Hoang!$B$3:$BP$3) + COUNTBLANK(Hoang!$B$3:$BP$3),FALSE)*$D$1*8</f>
        <v>0</v>
      </c>
      <c r="I9" s="335">
        <f>VLOOKUP($C9,Quynh!$B$4:$TZ$15,COUNTA(Quynh!$B$3:$BP$3) + COUNTBLANK(Quynh!$B$3:$BP$3)-1,FALSE)</f>
        <v>0</v>
      </c>
      <c r="J9" s="336">
        <f>VLOOKUP($C9,Quynh!$B$4:$TZ$15,COUNTA(Quynh!$B$3:$BP$3) + COUNTBLANK(Quynh!$B$3:$BP$3),FALSE)*$D$1*8</f>
        <v>0</v>
      </c>
      <c r="K9" s="343">
        <f>VLOOKUP($C9,Pho!$B$4:$TZ$15,COUNTA(Pho!$B$3:$BP$3) + COUNTBLANK(Pho!$B$3:$BP$3)-1,FALSE)</f>
        <v>0</v>
      </c>
      <c r="L9" s="344">
        <f>VLOOKUP($C9,Pho!$B$4:$TZ$15,COUNTA(Pho!$B$3:$BP$3) + COUNTBLANK(Pho!$B$3:$BP$3),FALSE)*$D$1*8</f>
        <v>0</v>
      </c>
      <c r="M9" s="348">
        <f>VLOOKUP($C9,Thong!$B$4:$TZ$15,COUNTA(Thong!$B$3:$BP$3) + COUNTBLANK(Thong!$B$3:$BP$3)-1,FALSE)</f>
        <v>0</v>
      </c>
      <c r="N9" s="349">
        <f>VLOOKUP($C9,Thong!$B$4:$TZ$15,COUNTA(Thong!$B$3:$BP$3) + COUNTBLANK(Thong!$B$3:$BP$3),FALSE)*$D$1*8</f>
        <v>0</v>
      </c>
      <c r="O9" s="352">
        <f>VLOOKUP($C9,Uyen!$B$4:$TZ$15,COUNTA(Uyen!$B$3:$BP$3) + COUNTBLANK(Uyen!$B$3:$BP$3)-1,FALSE)</f>
        <v>0</v>
      </c>
      <c r="P9" s="353">
        <f>VLOOKUP($C9,Uyen!$B$4:$TZ$15,COUNTA(Uyen!$B$3:$BP$3) + COUNTBLANK(Uyen!$B$3:$BP$3),FALSE)*$D$1*8</f>
        <v>0</v>
      </c>
      <c r="Q9" s="357">
        <f>VLOOKUP($C9,Ngoc!$B$4:$TZ$15,COUNTA(Ngoc!$B$3:$BP$3) + COUNTBLANK(Ngoc!$B$3:$BP$3)-1,FALSE)</f>
        <v>0</v>
      </c>
      <c r="R9" s="358">
        <f>VLOOKUP($C9,Ngoc!$B$4:$TZ$15,COUNTA(Ngoc!$B$3:$BP$3) + COUNTBLANK(Ngoc!$B$3:$BP$3),FALSE)*$D$1*8</f>
        <v>0</v>
      </c>
      <c r="S9" s="360">
        <f t="array" ref="S9">SUM(IF(MOD(COLUMN($E9:$R9),2)=1,$E9:$R9,0))</f>
        <v>0</v>
      </c>
      <c r="T9" s="339">
        <f t="array" ref="T9">SUM(IF(MOD(COLUMN($E9:$R9),2)=0,$E9:$R9,0))</f>
        <v>0</v>
      </c>
    </row>
    <row r="10" spans="1:20">
      <c r="B10" s="3">
        <v>7</v>
      </c>
      <c r="C10" s="2" t="s">
        <v>21</v>
      </c>
      <c r="D10" s="3" t="s">
        <v>58</v>
      </c>
      <c r="E10" s="328">
        <f>VLOOKUP($C10,Huong!$B$4:$TZ$15,COUNTA(Huong!$B$3:$BP$3) + COUNTBLANK(Huong!$B$3:$BP$3)-1,FALSE)</f>
        <v>0</v>
      </c>
      <c r="F10" s="328">
        <f>VLOOKUP($C10,Huong!$B$4:$TZ$15,COUNTA(Huong!$B$3:$BP$3) + COUNTBLANK(Huong!$B$3:$BP$3),FALSE)*$D$1*8</f>
        <v>0</v>
      </c>
      <c r="G10" s="325">
        <f>VLOOKUP($C10,Hoang!$B$4:$TZ$15,COUNTA(Hoang!$B$3:$BP$3) + COUNTBLANK(Hoang!$B$3:$BP$3)-1,FALSE)</f>
        <v>0</v>
      </c>
      <c r="H10" s="323">
        <f>VLOOKUP($C10,Hoang!$B$4:$TZ$15,COUNTA(Hoang!$B$3:$BP$3) + COUNTBLANK(Hoang!$B$3:$BP$3),FALSE)*$D$1*8</f>
        <v>0</v>
      </c>
      <c r="I10" s="335">
        <f>VLOOKUP($C10,Quynh!$B$4:$TZ$15,COUNTA(Quynh!$B$3:$BP$3) + COUNTBLANK(Quynh!$B$3:$BP$3)-1,FALSE)</f>
        <v>0</v>
      </c>
      <c r="J10" s="336">
        <f>VLOOKUP($C10,Quynh!$B$4:$TZ$15,COUNTA(Quynh!$B$3:$BP$3) + COUNTBLANK(Quynh!$B$3:$BP$3),FALSE)*$D$1*8</f>
        <v>0</v>
      </c>
      <c r="K10" s="343">
        <f>VLOOKUP($C10,Pho!$B$4:$TZ$15,COUNTA(Pho!$B$3:$BP$3) + COUNTBLANK(Pho!$B$3:$BP$3)-1,FALSE)</f>
        <v>0</v>
      </c>
      <c r="L10" s="344">
        <f>VLOOKUP($C10,Pho!$B$4:$TZ$15,COUNTA(Pho!$B$3:$BP$3) + COUNTBLANK(Pho!$B$3:$BP$3),FALSE)*$D$1*8</f>
        <v>0</v>
      </c>
      <c r="M10" s="348">
        <f>VLOOKUP($C10,Thong!$B$4:$TZ$15,COUNTA(Thong!$B$3:$BP$3) + COUNTBLANK(Thong!$B$3:$BP$3)-1,FALSE)</f>
        <v>0</v>
      </c>
      <c r="N10" s="349">
        <f>VLOOKUP($C10,Thong!$B$4:$TZ$15,COUNTA(Thong!$B$3:$BP$3) + COUNTBLANK(Thong!$B$3:$BP$3),FALSE)*$D$1*8</f>
        <v>0</v>
      </c>
      <c r="O10" s="352">
        <f>VLOOKUP($C10,Uyen!$B$4:$TZ$15,COUNTA(Uyen!$B$3:$BP$3) + COUNTBLANK(Uyen!$B$3:$BP$3)-1,FALSE)</f>
        <v>0</v>
      </c>
      <c r="P10" s="353">
        <f>VLOOKUP($C10,Uyen!$B$4:$TZ$15,COUNTA(Uyen!$B$3:$BP$3) + COUNTBLANK(Uyen!$B$3:$BP$3),FALSE)*$D$1*8</f>
        <v>0</v>
      </c>
      <c r="Q10" s="357">
        <f>VLOOKUP($C10,Ngoc!$B$4:$TZ$15,COUNTA(Ngoc!$B$3:$BP$3) + COUNTBLANK(Ngoc!$B$3:$BP$3)-1,FALSE)</f>
        <v>0</v>
      </c>
      <c r="R10" s="358">
        <f>VLOOKUP($C10,Ngoc!$B$4:$TZ$15,COUNTA(Ngoc!$B$3:$BP$3) + COUNTBLANK(Ngoc!$B$3:$BP$3),FALSE)*$D$1*8</f>
        <v>0</v>
      </c>
      <c r="S10" s="360">
        <f t="array" ref="S10">SUM(IF(MOD(COLUMN($E10:$R10),2)=1,$E10:$R10,0))</f>
        <v>0</v>
      </c>
      <c r="T10" s="339">
        <f t="array" ref="T10">SUM(IF(MOD(COLUMN($E10:$R10),2)=0,$E10:$R10,0))</f>
        <v>0</v>
      </c>
    </row>
    <row r="11" spans="1:20">
      <c r="B11" s="3">
        <v>8</v>
      </c>
      <c r="C11" s="2" t="s">
        <v>22</v>
      </c>
      <c r="D11" s="3" t="s">
        <v>59</v>
      </c>
      <c r="E11" s="328">
        <f>VLOOKUP($C11,Huong!$B$4:$TZ$15,COUNTA(Huong!$B$3:$BP$3) + COUNTBLANK(Huong!$B$3:$BP$3)-1,FALSE)</f>
        <v>0</v>
      </c>
      <c r="F11" s="328">
        <f>VLOOKUP($C11,Huong!$B$4:$TZ$15,COUNTA(Huong!$B$3:$BP$3) + COUNTBLANK(Huong!$B$3:$BP$3),FALSE)*$D$1*8</f>
        <v>24</v>
      </c>
      <c r="G11" s="325">
        <f>VLOOKUP($C11,Hoang!$B$4:$TZ$15,COUNTA(Hoang!$B$3:$BP$3) + COUNTBLANK(Hoang!$B$3:$BP$3)-1,FALSE)</f>
        <v>0</v>
      </c>
      <c r="H11" s="323">
        <f>VLOOKUP($C11,Hoang!$B$4:$TZ$15,COUNTA(Hoang!$B$3:$BP$3) + COUNTBLANK(Hoang!$B$3:$BP$3),FALSE)*$D$1*8</f>
        <v>32</v>
      </c>
      <c r="I11" s="335">
        <f>VLOOKUP($C11,Quynh!$B$4:$TZ$15,COUNTA(Quynh!$B$3:$BP$3) + COUNTBLANK(Quynh!$B$3:$BP$3)-1,FALSE)</f>
        <v>0</v>
      </c>
      <c r="J11" s="336">
        <f>VLOOKUP($C11,Quynh!$B$4:$TZ$15,COUNTA(Quynh!$B$3:$BP$3) + COUNTBLANK(Quynh!$B$3:$BP$3),FALSE)*$D$1*8</f>
        <v>0</v>
      </c>
      <c r="K11" s="343">
        <f>VLOOKUP($C11,Pho!$B$4:$TZ$15,COUNTA(Pho!$B$3:$BP$3) + COUNTBLANK(Pho!$B$3:$BP$3)-1,FALSE)</f>
        <v>0</v>
      </c>
      <c r="L11" s="344">
        <f>VLOOKUP($C11,Pho!$B$4:$TZ$15,COUNTA(Pho!$B$3:$BP$3) + COUNTBLANK(Pho!$B$3:$BP$3),FALSE)*$D$1*8</f>
        <v>8</v>
      </c>
      <c r="M11" s="348">
        <f>VLOOKUP($C11,Thong!$B$4:$TZ$15,COUNTA(Thong!$B$3:$BP$3) + COUNTBLANK(Thong!$B$3:$BP$3)-1,FALSE)</f>
        <v>0</v>
      </c>
      <c r="N11" s="349">
        <f>VLOOKUP($C11,Thong!$B$4:$TZ$15,COUNTA(Thong!$B$3:$BP$3) + COUNTBLANK(Thong!$B$3:$BP$3),FALSE)*$D$1*8</f>
        <v>0</v>
      </c>
      <c r="O11" s="352">
        <f>VLOOKUP($C11,Uyen!$B$4:$TZ$15,COUNTA(Uyen!$B$3:$BP$3) + COUNTBLANK(Uyen!$B$3:$BP$3)-1,FALSE)</f>
        <v>0</v>
      </c>
      <c r="P11" s="353">
        <f>VLOOKUP($C11,Uyen!$B$4:$TZ$15,COUNTA(Uyen!$B$3:$BP$3) + COUNTBLANK(Uyen!$B$3:$BP$3),FALSE)*$D$1*8</f>
        <v>0</v>
      </c>
      <c r="Q11" s="357">
        <f>VLOOKUP($C11,Ngoc!$B$4:$TZ$15,COUNTA(Ngoc!$B$3:$BP$3) + COUNTBLANK(Ngoc!$B$3:$BP$3)-1,FALSE)</f>
        <v>0</v>
      </c>
      <c r="R11" s="358">
        <f>VLOOKUP($C11,Ngoc!$B$4:$TZ$15,COUNTA(Ngoc!$B$3:$BP$3) + COUNTBLANK(Ngoc!$B$3:$BP$3),FALSE)*$D$1*8</f>
        <v>16</v>
      </c>
      <c r="S11" s="360">
        <f t="array" ref="S11">SUM(IF(MOD(COLUMN($E11:$R11),2)=1,$E11:$R11,0))</f>
        <v>0</v>
      </c>
      <c r="T11" s="339">
        <f t="array" ref="T11">SUM(IF(MOD(COLUMN($E11:$R11),2)=0,$E11:$R11,0))</f>
        <v>80</v>
      </c>
    </row>
    <row r="12" spans="1:20">
      <c r="A12" s="361" t="s">
        <v>6</v>
      </c>
      <c r="C12" s="244" t="s">
        <v>34</v>
      </c>
      <c r="D12" s="245">
        <v>20</v>
      </c>
    </row>
    <row r="13" spans="1:20">
      <c r="B13" s="13" t="s">
        <v>35</v>
      </c>
      <c r="C13" s="13" t="s">
        <v>36</v>
      </c>
      <c r="D13" s="13" t="s">
        <v>15</v>
      </c>
      <c r="E13" s="466" t="s">
        <v>37</v>
      </c>
      <c r="F13" s="467"/>
      <c r="G13" s="468" t="s">
        <v>38</v>
      </c>
      <c r="H13" s="469"/>
      <c r="I13" s="470" t="s">
        <v>39</v>
      </c>
      <c r="J13" s="471"/>
      <c r="K13" s="472" t="s">
        <v>40</v>
      </c>
      <c r="L13" s="473"/>
      <c r="M13" s="474" t="s">
        <v>41</v>
      </c>
      <c r="N13" s="475"/>
      <c r="O13" s="460" t="s">
        <v>42</v>
      </c>
      <c r="P13" s="461"/>
      <c r="Q13" s="462" t="s">
        <v>43</v>
      </c>
      <c r="R13" s="463"/>
      <c r="S13" s="464" t="s">
        <v>44</v>
      </c>
      <c r="T13" s="465"/>
    </row>
    <row r="14" spans="1:20">
      <c r="B14" s="13"/>
      <c r="C14" s="13"/>
      <c r="D14" s="13"/>
      <c r="E14" s="327" t="s">
        <v>16</v>
      </c>
      <c r="F14" s="327" t="s">
        <v>45</v>
      </c>
      <c r="G14" s="322" t="s">
        <v>16</v>
      </c>
      <c r="H14" s="322" t="s">
        <v>45</v>
      </c>
      <c r="I14" s="334" t="s">
        <v>16</v>
      </c>
      <c r="J14" s="334" t="s">
        <v>45</v>
      </c>
      <c r="K14" s="342" t="s">
        <v>16</v>
      </c>
      <c r="L14" s="342" t="s">
        <v>45</v>
      </c>
      <c r="M14" s="347" t="s">
        <v>16</v>
      </c>
      <c r="N14" s="347" t="s">
        <v>45</v>
      </c>
      <c r="O14" s="351" t="s">
        <v>16</v>
      </c>
      <c r="P14" s="351" t="s">
        <v>45</v>
      </c>
      <c r="Q14" s="356" t="s">
        <v>16</v>
      </c>
      <c r="R14" s="356" t="s">
        <v>45</v>
      </c>
      <c r="S14" s="13" t="s">
        <v>16</v>
      </c>
      <c r="T14" s="13" t="s">
        <v>45</v>
      </c>
    </row>
    <row r="15" spans="1:20">
      <c r="B15" s="3">
        <v>1</v>
      </c>
      <c r="C15" s="212" t="s">
        <v>46</v>
      </c>
      <c r="D15" s="3" t="s">
        <v>47</v>
      </c>
      <c r="E15" s="329">
        <f>VLOOKUP($C15,Huong!$B$4:$TZ$15,COUNTA(Huong!$B$3:$DR$3) + COUNTBLANK(Huong!$B$3:$DR$3)-1,FALSE)</f>
        <v>0</v>
      </c>
      <c r="F15" s="330">
        <f>VLOOKUP($C15,Huong!$B$4:$TZ$15,COUNTA(Huong!$B$3:$DR$3) + COUNTBLANK(Huong!$B$3:$BP$3),FALSE)*$D$12*8</f>
        <v>0</v>
      </c>
      <c r="G15" s="324">
        <f>VLOOKUP($C15,Hoang!$B$4:$TZ$15,COUNTA(Hoang!$B$3:$DR$3) + COUNTBLANK(Hoang!$B$3:$DR$3)-1,FALSE)</f>
        <v>0</v>
      </c>
      <c r="H15" s="324">
        <f>VLOOKUP($C15,Hoang!$B$4:$TZ$15,COUNTA(Hoang!$B$3:$DR$3) + COUNTBLANK(Hoang!$B$3:$DR$3),FALSE)*$D$12*8</f>
        <v>0</v>
      </c>
      <c r="I15" s="335">
        <f>VLOOKUP($C15,Quynh!$B$4:$TZ$15,COUNTA(Quynh!$B$3:$DR$3) + COUNTBLANK(Quynh!$B$3:$DR$3)-1,FALSE)</f>
        <v>0</v>
      </c>
      <c r="J15" s="335">
        <f>VLOOKUP($C15,Quynh!$B$4:$TZ$15,COUNTA(Quynh!$B$3:$DR$3) + COUNTBLANK(Quynh!$B$3:$DR$3),FALSE)*$D$12*8</f>
        <v>0</v>
      </c>
      <c r="K15" s="343">
        <f>VLOOKUP($C15,Pho!$B$4:$TZ$15,COUNTA(Pho!$B$3:$DR$3) + COUNTBLANK(Pho!$B$3:$DR$3)-1,FALSE)</f>
        <v>0</v>
      </c>
      <c r="L15" s="343">
        <f>VLOOKUP($C15,Pho!$B$4:$TZ$15,COUNTA(Pho!$B$3:$DR$3) + COUNTBLANK(Pho!$B$3:$DR$3),FALSE)*$D$12*8</f>
        <v>0</v>
      </c>
      <c r="M15" s="348">
        <f>VLOOKUP($C15,Thong!$B$4:$TZ$15,COUNTA(Thong!$B$3:$DR$3) + COUNTBLANK(Thong!$B$3:$DR$3)-1,FALSE)</f>
        <v>0</v>
      </c>
      <c r="N15" s="348">
        <f>VLOOKUP($C15,Thong!$B$4:$TZ$15,COUNTA(Thong!$B$3:$DR$3) + COUNTBLANK(Thong!$B$3:$DR$3),FALSE)*$D$12*8</f>
        <v>0</v>
      </c>
      <c r="O15" s="352">
        <f>VLOOKUP($C15,Uyen!$B$4:$TZ$15,COUNTA(Uyen!$B$3:$DR$3) + COUNTBLANK(Uyen!$B$3:$DR$3)-1,FALSE)</f>
        <v>0</v>
      </c>
      <c r="P15" s="352">
        <f>VLOOKUP($C15,Uyen!$B$4:$TZ$15,COUNTA(Uyen!$B$3:$DR$3) + COUNTBLANK(Uyen!$B$3:$DR$3),FALSE)*$D$12*8</f>
        <v>0</v>
      </c>
      <c r="Q15" s="357">
        <f>VLOOKUP($C15,Ngoc!$B$4:$TZ$15,COUNTA(Ngoc!$B$3:$DR$3) + COUNTBLANK(Ngoc!$B$3:$DR$3)-1,FALSE)</f>
        <v>0</v>
      </c>
      <c r="R15" s="357">
        <f>VLOOKUP($C15,Ngoc!$B$4:$TZ$15,COUNTA(Ngoc!$B$3:$DR$3) + COUNTBLANK(Ngoc!$B$3:$DR$3),FALSE)*$D$12*8</f>
        <v>0</v>
      </c>
      <c r="S15" s="338">
        <f t="array" ref="S15">SUM(IF(MOD(COLUMN($E15:$R15),2)=1,$E15:$R15,0))</f>
        <v>0</v>
      </c>
      <c r="T15" s="338">
        <f t="array" ref="T15">SUM(IF(MOD(COLUMN($E15:$R15),2)=0,$E15:$R15,0))</f>
        <v>0</v>
      </c>
    </row>
    <row r="16" spans="1:20">
      <c r="B16" s="3">
        <v>2</v>
      </c>
      <c r="C16" s="2" t="s">
        <v>48</v>
      </c>
      <c r="D16" s="3" t="s">
        <v>49</v>
      </c>
      <c r="E16" s="329">
        <f>VLOOKUP($C16,Huong!$B$4:$TZ$15,COUNTA(Huong!$B$3:$DR$3) + COUNTBLANK(Huong!$B$3:$DR$3)-1,FALSE)</f>
        <v>0</v>
      </c>
      <c r="F16" s="330">
        <f>VLOOKUP($C16,Huong!$B$4:$TZ$15,COUNTA(Huong!$B$3:$DR$3) + COUNTBLANK(Huong!$B$3:$BP$3),FALSE)*$D$12*8</f>
        <v>5.8947368421052628</v>
      </c>
      <c r="G16" s="324">
        <f>VLOOKUP($C16,Hoang!$B$4:$TZ$15,COUNTA(Hoang!$B$3:$DR$3) + COUNTBLANK(Hoang!$B$3:$DR$3)-1,FALSE)</f>
        <v>0</v>
      </c>
      <c r="H16" s="324">
        <f>VLOOKUP($C16,Hoang!$B$4:$TZ$15,COUNTA(Hoang!$B$3:$DR$3) + COUNTBLANK(Hoang!$B$3:$DR$3),FALSE)*$D$12*8</f>
        <v>0</v>
      </c>
      <c r="I16" s="335">
        <f>VLOOKUP($C16,Quynh!$B$4:$TZ$15,COUNTA(Quynh!$B$3:$DR$3) + COUNTBLANK(Quynh!$B$3:$DR$3)-1,FALSE)</f>
        <v>0</v>
      </c>
      <c r="J16" s="335">
        <f>VLOOKUP($C16,Quynh!$B$4:$TZ$15,COUNTA(Quynh!$B$3:$DR$3) + COUNTBLANK(Quynh!$B$3:$DR$3),FALSE)*$D$12*8</f>
        <v>0</v>
      </c>
      <c r="K16" s="343">
        <f>VLOOKUP($C16,Pho!$B$4:$TZ$15,COUNTA(Pho!$B$3:$DR$3) + COUNTBLANK(Pho!$B$3:$DR$3)-1,FALSE)</f>
        <v>0</v>
      </c>
      <c r="L16" s="343">
        <f>VLOOKUP($C16,Pho!$B$4:$TZ$15,COUNTA(Pho!$B$3:$DR$3) + COUNTBLANK(Pho!$B$3:$DR$3),FALSE)*$D$12*8</f>
        <v>0</v>
      </c>
      <c r="M16" s="348">
        <f>VLOOKUP($C16,Thong!$B$4:$TZ$15,COUNTA(Thong!$B$3:$DR$3) + COUNTBLANK(Thong!$B$3:$DR$3)-1,FALSE)</f>
        <v>0</v>
      </c>
      <c r="N16" s="348">
        <f>VLOOKUP($C16,Thong!$B$4:$TZ$15,COUNTA(Thong!$B$3:$DR$3) + COUNTBLANK(Thong!$B$3:$DR$3),FALSE)*$D$12*8</f>
        <v>0</v>
      </c>
      <c r="O16" s="352">
        <f>VLOOKUP($C16,Uyen!$B$4:$TZ$15,COUNTA(Uyen!$B$3:$DR$3) + COUNTBLANK(Uyen!$B$3:$DR$3)-1,FALSE)</f>
        <v>0</v>
      </c>
      <c r="P16" s="352">
        <f>VLOOKUP($C16,Uyen!$B$4:$TZ$15,COUNTA(Uyen!$B$3:$DR$3) + COUNTBLANK(Uyen!$B$3:$DR$3),FALSE)*$D$12*8</f>
        <v>0</v>
      </c>
      <c r="Q16" s="357">
        <f>VLOOKUP($C16,Ngoc!$B$4:$TZ$15,COUNTA(Ngoc!$B$3:$DR$3) + COUNTBLANK(Ngoc!$B$3:$DR$3)-1,FALSE)</f>
        <v>0</v>
      </c>
      <c r="R16" s="357">
        <f>VLOOKUP($C16,Ngoc!$B$4:$TZ$15,COUNTA(Ngoc!$B$3:$DR$3) + COUNTBLANK(Ngoc!$B$3:$DR$3),FALSE)*$D$12*8</f>
        <v>0</v>
      </c>
      <c r="S16" s="338">
        <f t="array" ref="S16">SUM(IF(MOD(COLUMN($E16:$R16),2)=1,$E16:$R16,0))</f>
        <v>0</v>
      </c>
      <c r="T16" s="338">
        <f t="array" ref="T16">SUM(IF(MOD(COLUMN($E16:$R16),2)=0,$E16:$R16,0))</f>
        <v>5.8947368421052628</v>
      </c>
    </row>
    <row r="17" spans="1:21">
      <c r="B17" s="3">
        <v>3</v>
      </c>
      <c r="C17" s="2" t="s">
        <v>50</v>
      </c>
      <c r="D17" s="3" t="s">
        <v>51</v>
      </c>
      <c r="E17" s="329">
        <f>VLOOKUP($C17,Huong!$B$4:$TZ$15,COUNTA(Huong!$B$3:$DR$3) + COUNTBLANK(Huong!$B$3:$DR$3)-1,FALSE)</f>
        <v>9</v>
      </c>
      <c r="F17" s="330">
        <f>VLOOKUP($C17,Huong!$B$4:$TZ$15,COUNTA(Huong!$B$3:$DR$3) + COUNTBLANK(Huong!$B$3:$BP$3),FALSE)*$D$12*8</f>
        <v>10.947368421052632</v>
      </c>
      <c r="G17" s="324">
        <f>VLOOKUP($C17,Hoang!$B$4:$TZ$15,COUNTA(Hoang!$B$3:$DR$3) + COUNTBLANK(Hoang!$B$3:$DR$3)-1,FALSE)</f>
        <v>28</v>
      </c>
      <c r="H17" s="324">
        <f>VLOOKUP($C17,Hoang!$B$4:$TZ$15,COUNTA(Hoang!$B$3:$DR$3) + COUNTBLANK(Hoang!$B$3:$DR$3),FALSE)*$D$12*8</f>
        <v>77.17647058823529</v>
      </c>
      <c r="I17" s="335">
        <f>VLOOKUP($C17,Quynh!$B$4:$TZ$15,COUNTA(Quynh!$B$3:$DR$3) + COUNTBLANK(Quynh!$B$3:$DR$3)-1,FALSE)</f>
        <v>99</v>
      </c>
      <c r="J17" s="335">
        <f>VLOOKUP($C17,Quynh!$B$4:$TZ$15,COUNTA(Quynh!$B$3:$DR$3) + COUNTBLANK(Quynh!$B$3:$DR$3),FALSE)*$D$12*8</f>
        <v>152.38095238095238</v>
      </c>
      <c r="K17" s="343">
        <f>VLOOKUP($C17,Pho!$B$4:$TZ$15,COUNTA(Pho!$B$3:$DR$3) + COUNTBLANK(Pho!$B$3:$DR$3)-1,FALSE)</f>
        <v>22</v>
      </c>
      <c r="L17" s="343">
        <f>VLOOKUP($C17,Pho!$B$4:$TZ$15,COUNTA(Pho!$B$3:$DR$3) + COUNTBLANK(Pho!$B$3:$DR$3),FALSE)*$D$12*8</f>
        <v>72.72727272727272</v>
      </c>
      <c r="M17" s="348">
        <f>VLOOKUP($C17,Thong!$B$4:$TZ$15,COUNTA(Thong!$B$3:$DR$3) + COUNTBLANK(Thong!$B$3:$DR$3)-1,FALSE)</f>
        <v>78</v>
      </c>
      <c r="N17" s="348">
        <f>VLOOKUP($C17,Thong!$B$4:$TZ$15,COUNTA(Thong!$B$3:$DR$3) + COUNTBLANK(Thong!$B$3:$DR$3),FALSE)*$D$12*8</f>
        <v>160</v>
      </c>
      <c r="O17" s="352">
        <f>VLOOKUP($C17,Uyen!$B$4:$TZ$15,COUNTA(Uyen!$B$3:$DR$3) + COUNTBLANK(Uyen!$B$3:$DR$3)-1,FALSE)</f>
        <v>29</v>
      </c>
      <c r="P17" s="352">
        <f>VLOOKUP($C17,Uyen!$B$4:$TZ$15,COUNTA(Uyen!$B$3:$DR$3) + COUNTBLANK(Uyen!$B$3:$DR$3),FALSE)*$D$12*8</f>
        <v>88.888888888888886</v>
      </c>
      <c r="Q17" s="357">
        <f>VLOOKUP($C17,Ngoc!$B$4:$TZ$15,COUNTA(Ngoc!$B$3:$DR$3) + COUNTBLANK(Ngoc!$B$3:$DR$3)-1,FALSE)</f>
        <v>52</v>
      </c>
      <c r="R17" s="357">
        <f>VLOOKUP($C17,Ngoc!$B$4:$TZ$15,COUNTA(Ngoc!$B$3:$DR$3) + COUNTBLANK(Ngoc!$B$3:$DR$3),FALSE)*$D$12*8</f>
        <v>160</v>
      </c>
      <c r="S17" s="338">
        <f t="array" ref="S17">SUM(IF(MOD(COLUMN($E17:$R17),2)=1,$E17:$R17,0))</f>
        <v>317</v>
      </c>
      <c r="T17" s="338">
        <f t="array" ref="T17">SUM(IF(MOD(COLUMN($E17:$R17),2)=0,$E17:$R17,0))</f>
        <v>722.12095300640192</v>
      </c>
    </row>
    <row r="18" spans="1:21">
      <c r="B18" s="3">
        <v>4</v>
      </c>
      <c r="C18" s="2" t="s">
        <v>52</v>
      </c>
      <c r="D18" s="3" t="s">
        <v>53</v>
      </c>
      <c r="E18" s="329">
        <f>VLOOKUP($C18,Huong!$B$4:$TZ$15,COUNTA(Huong!$B$3:$DR$3) + COUNTBLANK(Huong!$B$3:$DR$3)-1,FALSE)</f>
        <v>115</v>
      </c>
      <c r="F18" s="330">
        <f>VLOOKUP($C18,Huong!$B$4:$TZ$15,COUNTA(Huong!$B$3:$DR$3) + COUNTBLANK(Huong!$B$3:$BP$3),FALSE)*$D$12*8</f>
        <v>111.1578947368421</v>
      </c>
      <c r="G18" s="324">
        <f>VLOOKUP($C18,Hoang!$B$4:$TZ$15,COUNTA(Hoang!$B$3:$DR$3) + COUNTBLANK(Hoang!$B$3:$DR$3)-1,FALSE)</f>
        <v>0</v>
      </c>
      <c r="H18" s="324">
        <f>VLOOKUP($C18,Hoang!$B$4:$TZ$15,COUNTA(Hoang!$B$3:$DR$3) + COUNTBLANK(Hoang!$B$3:$DR$3),FALSE)*$D$12*8</f>
        <v>0</v>
      </c>
      <c r="I18" s="335">
        <f>VLOOKUP($C18,Quynh!$B$4:$TZ$15,COUNTA(Quynh!$B$3:$DR$3) + COUNTBLANK(Quynh!$B$3:$DR$3)-1,FALSE)</f>
        <v>0</v>
      </c>
      <c r="J18" s="335">
        <f>VLOOKUP($C18,Quynh!$B$4:$TZ$15,COUNTA(Quynh!$B$3:$DR$3) + COUNTBLANK(Quynh!$B$3:$DR$3),FALSE)*$D$12*8</f>
        <v>0</v>
      </c>
      <c r="K18" s="343">
        <f>VLOOKUP($C18,Pho!$B$4:$TZ$15,COUNTA(Pho!$B$3:$DR$3) + COUNTBLANK(Pho!$B$3:$DR$3)-1,FALSE)</f>
        <v>0</v>
      </c>
      <c r="L18" s="343">
        <f>VLOOKUP($C18,Pho!$B$4:$TZ$15,COUNTA(Pho!$B$3:$DR$3) + COUNTBLANK(Pho!$B$3:$DR$3),FALSE)*$D$12*8</f>
        <v>0</v>
      </c>
      <c r="M18" s="348">
        <f>VLOOKUP($C18,Thong!$B$4:$TZ$15,COUNTA(Thong!$B$3:$DR$3) + COUNTBLANK(Thong!$B$3:$DR$3)-1,FALSE)</f>
        <v>0</v>
      </c>
      <c r="N18" s="348">
        <f>VLOOKUP($C18,Thong!$B$4:$TZ$15,COUNTA(Thong!$B$3:$DR$3) + COUNTBLANK(Thong!$B$3:$DR$3),FALSE)*$D$12*8</f>
        <v>0</v>
      </c>
      <c r="O18" s="352">
        <f>VLOOKUP($C18,Uyen!$B$4:$TZ$15,COUNTA(Uyen!$B$3:$DR$3) + COUNTBLANK(Uyen!$B$3:$DR$3)-1,FALSE)</f>
        <v>0</v>
      </c>
      <c r="P18" s="352">
        <f>VLOOKUP($C18,Uyen!$B$4:$TZ$15,COUNTA(Uyen!$B$3:$DR$3) + COUNTBLANK(Uyen!$B$3:$DR$3),FALSE)*$D$12*8</f>
        <v>0</v>
      </c>
      <c r="Q18" s="357">
        <f>VLOOKUP($C18,Ngoc!$B$4:$TZ$15,COUNTA(Ngoc!$B$3:$DR$3) + COUNTBLANK(Ngoc!$B$3:$DR$3)-1,FALSE)</f>
        <v>0</v>
      </c>
      <c r="R18" s="357">
        <f>VLOOKUP($C18,Ngoc!$B$4:$TZ$15,COUNTA(Ngoc!$B$3:$DR$3) + COUNTBLANK(Ngoc!$B$3:$DR$3),FALSE)*$D$12*8</f>
        <v>0</v>
      </c>
      <c r="S18" s="338">
        <f t="array" ref="S18">SUM(IF(MOD(COLUMN($E18:$R18),2)=1,$E18:$R18,0))</f>
        <v>115</v>
      </c>
      <c r="T18" s="338">
        <f t="array" ref="T18">SUM(IF(MOD(COLUMN($E18:$R18),2)=0,$E18:$R18,0))</f>
        <v>111.1578947368421</v>
      </c>
    </row>
    <row r="19" spans="1:21">
      <c r="B19" s="3">
        <v>5</v>
      </c>
      <c r="C19" s="2" t="s">
        <v>54</v>
      </c>
      <c r="D19" s="3" t="s">
        <v>55</v>
      </c>
      <c r="E19" s="329">
        <f>VLOOKUP($C19,Huong!$B$4:$TZ$15,COUNTA(Huong!$B$3:$DR$3) + COUNTBLANK(Huong!$B$3:$DR$3)-1,FALSE)</f>
        <v>0</v>
      </c>
      <c r="F19" s="330">
        <f>VLOOKUP($C19,Huong!$B$4:$TZ$15,COUNTA(Huong!$B$3:$DR$3) + COUNTBLANK(Huong!$B$3:$BP$3),FALSE)*$D$12*8</f>
        <v>0</v>
      </c>
      <c r="G19" s="324">
        <f>VLOOKUP($C19,Hoang!$B$4:$TZ$15,COUNTA(Hoang!$B$3:$DR$3) + COUNTBLANK(Hoang!$B$3:$DR$3)-1,FALSE)</f>
        <v>38</v>
      </c>
      <c r="H19" s="324">
        <f>VLOOKUP($C19,Hoang!$B$4:$TZ$15,COUNTA(Hoang!$B$3:$DR$3) + COUNTBLANK(Hoang!$B$3:$DR$3),FALSE)*$D$12*8</f>
        <v>15.058823529411764</v>
      </c>
      <c r="I19" s="335">
        <f>VLOOKUP($C19,Quynh!$B$4:$TZ$15,COUNTA(Quynh!$B$3:$DR$3) + COUNTBLANK(Quynh!$B$3:$DR$3)-1,FALSE)</f>
        <v>0</v>
      </c>
      <c r="J19" s="335">
        <f>VLOOKUP($C19,Quynh!$B$4:$TZ$15,COUNTA(Quynh!$B$3:$DR$3) + COUNTBLANK(Quynh!$B$3:$DR$3),FALSE)*$D$12*8</f>
        <v>0</v>
      </c>
      <c r="K19" s="343">
        <f>VLOOKUP($C19,Pho!$B$4:$TZ$15,COUNTA(Pho!$B$3:$DR$3) + COUNTBLANK(Pho!$B$3:$DR$3)-1,FALSE)</f>
        <v>0</v>
      </c>
      <c r="L19" s="343">
        <f>VLOOKUP($C19,Pho!$B$4:$TZ$15,COUNTA(Pho!$B$3:$DR$3) + COUNTBLANK(Pho!$B$3:$DR$3),FALSE)*$D$12*8</f>
        <v>0</v>
      </c>
      <c r="M19" s="348">
        <f>VLOOKUP($C19,Thong!$B$4:$TZ$15,COUNTA(Thong!$B$3:$DR$3) + COUNTBLANK(Thong!$B$3:$DR$3)-1,FALSE)</f>
        <v>0</v>
      </c>
      <c r="N19" s="348">
        <f>VLOOKUP($C19,Thong!$B$4:$TZ$15,COUNTA(Thong!$B$3:$DR$3) + COUNTBLANK(Thong!$B$3:$DR$3),FALSE)*$D$12*8</f>
        <v>0</v>
      </c>
      <c r="O19" s="352">
        <f>VLOOKUP($C19,Uyen!$B$4:$TZ$15,COUNTA(Uyen!$B$3:$DR$3) + COUNTBLANK(Uyen!$B$3:$DR$3)-1,FALSE)</f>
        <v>0</v>
      </c>
      <c r="P19" s="352">
        <f>VLOOKUP($C19,Uyen!$B$4:$TZ$15,COUNTA(Uyen!$B$3:$DR$3) + COUNTBLANK(Uyen!$B$3:$DR$3),FALSE)*$D$12*8</f>
        <v>0</v>
      </c>
      <c r="Q19" s="357">
        <f>VLOOKUP($C19,Ngoc!$B$4:$TZ$15,COUNTA(Ngoc!$B$3:$DR$3) + COUNTBLANK(Ngoc!$B$3:$DR$3)-1,FALSE)</f>
        <v>0</v>
      </c>
      <c r="R19" s="357">
        <f>VLOOKUP($C19,Ngoc!$B$4:$TZ$15,COUNTA(Ngoc!$B$3:$DR$3) + COUNTBLANK(Ngoc!$B$3:$DR$3),FALSE)*$D$12*8</f>
        <v>0</v>
      </c>
      <c r="S19" s="338">
        <f t="array" ref="S19">SUM(IF(MOD(COLUMN($E19:$R19),2)=1,$E19:$R19,0))</f>
        <v>38</v>
      </c>
      <c r="T19" s="338">
        <f t="array" ref="T19">SUM(IF(MOD(COLUMN($E19:$R19),2)=0,$E19:$R19,0))</f>
        <v>15.058823529411764</v>
      </c>
    </row>
    <row r="20" spans="1:21" ht="51">
      <c r="B20" s="3">
        <v>6</v>
      </c>
      <c r="C20" s="2" t="s">
        <v>56</v>
      </c>
      <c r="D20" s="3" t="s">
        <v>57</v>
      </c>
      <c r="E20" s="329">
        <f>VLOOKUP($C20,Huong!$B$4:$TZ$15,COUNTA(Huong!$B$3:$DR$3) + COUNTBLANK(Huong!$B$3:$DR$3)-1,FALSE)</f>
        <v>0</v>
      </c>
      <c r="F20" s="330">
        <f>VLOOKUP($C20,Huong!$B$4:$TZ$15,COUNTA(Huong!$B$3:$DR$3) + COUNTBLANK(Huong!$B$3:$BP$3),FALSE)*$D$12*8</f>
        <v>8.4210526315789469</v>
      </c>
      <c r="G20" s="324">
        <f>VLOOKUP($C20,Hoang!$B$4:$TZ$15,COUNTA(Hoang!$B$3:$DR$3) + COUNTBLANK(Hoang!$B$3:$DR$3)-1,FALSE)</f>
        <v>18</v>
      </c>
      <c r="H20" s="324">
        <f>VLOOKUP($C20,Hoang!$B$4:$TZ$15,COUNTA(Hoang!$B$3:$DR$3) + COUNTBLANK(Hoang!$B$3:$DR$3),FALSE)*$D$12*8</f>
        <v>67.764705882352942</v>
      </c>
      <c r="I20" s="335">
        <f>VLOOKUP($C20,Quynh!$B$4:$TZ$15,COUNTA(Quynh!$B$3:$DR$3) + COUNTBLANK(Quynh!$B$3:$DR$3)-1,FALSE)</f>
        <v>0</v>
      </c>
      <c r="J20" s="335">
        <f>VLOOKUP($C20,Quynh!$B$4:$TZ$15,COUNTA(Quynh!$B$3:$DR$3) + COUNTBLANK(Quynh!$B$3:$DR$3),FALSE)*$D$12*8</f>
        <v>0</v>
      </c>
      <c r="K20" s="343">
        <f>VLOOKUP($C20,Pho!$B$4:$TZ$15,COUNTA(Pho!$B$3:$DR$3) + COUNTBLANK(Pho!$B$3:$DR$3)-1,FALSE)</f>
        <v>0</v>
      </c>
      <c r="L20" s="343">
        <f>VLOOKUP($C20,Pho!$B$4:$TZ$15,COUNTA(Pho!$B$3:$DR$3) + COUNTBLANK(Pho!$B$3:$DR$3),FALSE)*$D$12*8</f>
        <v>50.909090909090907</v>
      </c>
      <c r="M20" s="348">
        <f>VLOOKUP($C20,Thong!$B$4:$TZ$15,COUNTA(Thong!$B$3:$DR$3) + COUNTBLANK(Thong!$B$3:$DR$3)-1,FALSE)</f>
        <v>0</v>
      </c>
      <c r="N20" s="348">
        <f>VLOOKUP($C20,Thong!$B$4:$TZ$15,COUNTA(Thong!$B$3:$DR$3) + COUNTBLANK(Thong!$B$3:$DR$3),FALSE)*$D$12*8</f>
        <v>0</v>
      </c>
      <c r="O20" s="352">
        <f>VLOOKUP($C20,Uyen!$B$4:$TZ$15,COUNTA(Uyen!$B$3:$DR$3) + COUNTBLANK(Uyen!$B$3:$DR$3)-1,FALSE)</f>
        <v>0</v>
      </c>
      <c r="P20" s="352">
        <f>VLOOKUP($C20,Uyen!$B$4:$TZ$15,COUNTA(Uyen!$B$3:$DR$3) + COUNTBLANK(Uyen!$B$3:$DR$3),FALSE)*$D$12*8</f>
        <v>53.333333333333329</v>
      </c>
      <c r="Q20" s="357">
        <f>VLOOKUP($C20,Ngoc!$B$4:$TZ$15,COUNTA(Ngoc!$B$3:$DR$3) + COUNTBLANK(Ngoc!$B$3:$DR$3)-1,FALSE)</f>
        <v>0</v>
      </c>
      <c r="R20" s="357">
        <f>VLOOKUP($C20,Ngoc!$B$4:$TZ$15,COUNTA(Ngoc!$B$3:$DR$3) + COUNTBLANK(Ngoc!$B$3:$DR$3),FALSE)*$D$12*8</f>
        <v>0</v>
      </c>
      <c r="S20" s="338">
        <f t="array" ref="S20">SUM(IF(MOD(COLUMN($E20:$R20),2)=1,$E20:$R20,0))</f>
        <v>18</v>
      </c>
      <c r="T20" s="338">
        <f t="array" ref="T20">SUM(IF(MOD(COLUMN($E20:$R20),2)=0,$E20:$R20,0))</f>
        <v>180.42818275635614</v>
      </c>
      <c r="U20" s="139" t="s">
        <v>60</v>
      </c>
    </row>
    <row r="21" spans="1:21" ht="25.5">
      <c r="B21" s="3">
        <v>7</v>
      </c>
      <c r="C21" s="2" t="s">
        <v>21</v>
      </c>
      <c r="D21" s="3" t="s">
        <v>58</v>
      </c>
      <c r="E21" s="329">
        <f>VLOOKUP($C21,Huong!$B$4:$TZ$15,COUNTA(Huong!$B$3:$DR$3) + COUNTBLANK(Huong!$B$3:$DR$3)-1,FALSE)</f>
        <v>0</v>
      </c>
      <c r="F21" s="330">
        <f>VLOOKUP($C21,Huong!$B$4:$TZ$15,COUNTA(Huong!$B$3:$DR$3) + COUNTBLANK(Huong!$B$3:$BP$3),FALSE)*$D$12*8</f>
        <v>23.578947368421051</v>
      </c>
      <c r="G21" s="324">
        <f>VLOOKUP($C21,Hoang!$B$4:$TZ$15,COUNTA(Hoang!$B$3:$DR$3) + COUNTBLANK(Hoang!$B$3:$DR$3)-1,FALSE)</f>
        <v>0</v>
      </c>
      <c r="H21" s="324">
        <f>VLOOKUP($C21,Hoang!$B$4:$TZ$15,COUNTA(Hoang!$B$3:$DR$3) + COUNTBLANK(Hoang!$B$3:$DR$3),FALSE)*$D$12*8</f>
        <v>0</v>
      </c>
      <c r="I21" s="335">
        <f>VLOOKUP($C21,Quynh!$B$4:$TZ$15,COUNTA(Quynh!$B$3:$DR$3) + COUNTBLANK(Quynh!$B$3:$DR$3)-1,FALSE)</f>
        <v>0</v>
      </c>
      <c r="J21" s="335">
        <f>VLOOKUP($C21,Quynh!$B$4:$TZ$15,COUNTA(Quynh!$B$3:$DR$3) + COUNTBLANK(Quynh!$B$3:$DR$3),FALSE)*$D$12*8</f>
        <v>0</v>
      </c>
      <c r="K21" s="343">
        <f>VLOOKUP($C21,Pho!$B$4:$TZ$15,COUNTA(Pho!$B$3:$DR$3) + COUNTBLANK(Pho!$B$3:$DR$3)-1,FALSE)</f>
        <v>0</v>
      </c>
      <c r="L21" s="343">
        <f>VLOOKUP($C21,Pho!$B$4:$TZ$15,COUNTA(Pho!$B$3:$DR$3) + COUNTBLANK(Pho!$B$3:$DR$3),FALSE)*$D$12*8</f>
        <v>0</v>
      </c>
      <c r="M21" s="348">
        <f>VLOOKUP($C21,Thong!$B$4:$TZ$15,COUNTA(Thong!$B$3:$DR$3) + COUNTBLANK(Thong!$B$3:$DR$3)-1,FALSE)</f>
        <v>0</v>
      </c>
      <c r="N21" s="348">
        <f>VLOOKUP($C21,Thong!$B$4:$TZ$15,COUNTA(Thong!$B$3:$DR$3) + COUNTBLANK(Thong!$B$3:$DR$3),FALSE)*$D$12*8</f>
        <v>0</v>
      </c>
      <c r="O21" s="352">
        <f>VLOOKUP($C21,Uyen!$B$4:$TZ$15,COUNTA(Uyen!$B$3:$DR$3) + COUNTBLANK(Uyen!$B$3:$DR$3)-1,FALSE)</f>
        <v>0</v>
      </c>
      <c r="P21" s="352">
        <f>VLOOKUP($C21,Uyen!$B$4:$TZ$15,COUNTA(Uyen!$B$3:$DR$3) + COUNTBLANK(Uyen!$B$3:$DR$3),FALSE)*$D$12*8</f>
        <v>17.777777777777779</v>
      </c>
      <c r="Q21" s="357">
        <f>VLOOKUP($C21,Ngoc!$B$4:$TZ$15,COUNTA(Ngoc!$B$3:$DR$3) + COUNTBLANK(Ngoc!$B$3:$DR$3)-1,FALSE)</f>
        <v>0</v>
      </c>
      <c r="R21" s="357">
        <f>VLOOKUP($C21,Ngoc!$B$4:$TZ$15,COUNTA(Ngoc!$B$3:$DR$3) + COUNTBLANK(Ngoc!$B$3:$DR$3),FALSE)*$D$12*8</f>
        <v>0</v>
      </c>
      <c r="S21" s="338">
        <f t="array" ref="S21">SUM(IF(MOD(COLUMN($E21:$R21),2)=1,$E21:$R21,0))</f>
        <v>0</v>
      </c>
      <c r="T21" s="338">
        <f t="array" ref="T21">SUM(IF(MOD(COLUMN($E21:$R21),2)=0,$E21:$R21,0))</f>
        <v>41.356725146198826</v>
      </c>
      <c r="U21" s="139" t="s">
        <v>61</v>
      </c>
    </row>
    <row r="22" spans="1:21">
      <c r="B22" s="3">
        <v>8</v>
      </c>
      <c r="C22" s="2" t="s">
        <v>22</v>
      </c>
      <c r="D22" s="3" t="s">
        <v>59</v>
      </c>
      <c r="E22" s="329">
        <f>VLOOKUP($C22,Huong!$B$4:$TZ$15,COUNTA(Huong!$B$3:$DR$3) + COUNTBLANK(Huong!$B$3:$DR$3)-1,FALSE)</f>
        <v>0</v>
      </c>
      <c r="F22" s="330">
        <f>VLOOKUP($C22,Huong!$B$4:$TZ$15,COUNTA(Huong!$B$3:$DR$3) + COUNTBLANK(Huong!$B$3:$BP$3),FALSE)*$D$12*8</f>
        <v>0</v>
      </c>
      <c r="G22" s="324">
        <f>VLOOKUP($C22,Hoang!$B$4:$TZ$15,COUNTA(Hoang!$B$3:$DR$3) + COUNTBLANK(Hoang!$B$3:$DR$3)-1,FALSE)</f>
        <v>0</v>
      </c>
      <c r="H22" s="324">
        <f>VLOOKUP($C22,Hoang!$B$4:$TZ$15,COUNTA(Hoang!$B$3:$DR$3) + COUNTBLANK(Hoang!$B$3:$DR$3),FALSE)*$D$12*8</f>
        <v>0</v>
      </c>
      <c r="I22" s="335">
        <f>VLOOKUP($C22,Quynh!$B$4:$TZ$15,COUNTA(Quynh!$B$3:$DR$3) + COUNTBLANK(Quynh!$B$3:$DR$3)-1,FALSE)</f>
        <v>0</v>
      </c>
      <c r="J22" s="335">
        <f>VLOOKUP($C22,Quynh!$B$4:$TZ$15,COUNTA(Quynh!$B$3:$DR$3) + COUNTBLANK(Quynh!$B$3:$DR$3),FALSE)*$D$12*8</f>
        <v>7.6190476190476186</v>
      </c>
      <c r="K22" s="343">
        <f>VLOOKUP($C22,Pho!$B$4:$TZ$15,COUNTA(Pho!$B$3:$DR$3) + COUNTBLANK(Pho!$B$3:$DR$3)-1,FALSE)</f>
        <v>0</v>
      </c>
      <c r="L22" s="343">
        <f>VLOOKUP($C22,Pho!$B$4:$TZ$15,COUNTA(Pho!$B$3:$DR$3) + COUNTBLANK(Pho!$B$3:$DR$3),FALSE)*$D$12*8</f>
        <v>36.36363636363636</v>
      </c>
      <c r="M22" s="348">
        <f>VLOOKUP($C22,Thong!$B$4:$TZ$15,COUNTA(Thong!$B$3:$DR$3) + COUNTBLANK(Thong!$B$3:$DR$3)-1,FALSE)</f>
        <v>0</v>
      </c>
      <c r="N22" s="348">
        <f>VLOOKUP($C22,Thong!$B$4:$TZ$15,COUNTA(Thong!$B$3:$DR$3) + COUNTBLANK(Thong!$B$3:$DR$3),FALSE)*$D$12*8</f>
        <v>0</v>
      </c>
      <c r="O22" s="352">
        <f>VLOOKUP($C22,Uyen!$B$4:$TZ$15,COUNTA(Uyen!$B$3:$DR$3) + COUNTBLANK(Uyen!$B$3:$DR$3)-1,FALSE)</f>
        <v>0</v>
      </c>
      <c r="P22" s="352">
        <f>VLOOKUP($C22,Uyen!$B$4:$TZ$15,COUNTA(Uyen!$B$3:$DR$3) + COUNTBLANK(Uyen!$B$3:$DR$3),FALSE)*$D$12*8</f>
        <v>0</v>
      </c>
      <c r="Q22" s="357">
        <f>VLOOKUP($C22,Ngoc!$B$4:$TZ$15,COUNTA(Ngoc!$B$3:$DR$3) + COUNTBLANK(Ngoc!$B$3:$DR$3)-1,FALSE)</f>
        <v>0</v>
      </c>
      <c r="R22" s="357">
        <f>VLOOKUP($C22,Ngoc!$B$4:$TZ$15,COUNTA(Ngoc!$B$3:$DR$3) + COUNTBLANK(Ngoc!$B$3:$DR$3),FALSE)*$D$12*8</f>
        <v>0</v>
      </c>
      <c r="S22" s="338">
        <f t="array" ref="S22">SUM(IF(MOD(COLUMN($E22:$R22),2)=1,$E22:$R22,0))</f>
        <v>0</v>
      </c>
      <c r="T22" s="338">
        <f t="array" ref="T22">SUM(IF(MOD(COLUMN($E22:$R22),2)=0,$E22:$R22,0))</f>
        <v>43.98268398268398</v>
      </c>
      <c r="U22" t="s">
        <v>62</v>
      </c>
    </row>
    <row r="23" spans="1:21">
      <c r="A23" s="361" t="s">
        <v>7</v>
      </c>
      <c r="C23" s="244" t="s">
        <v>34</v>
      </c>
      <c r="D23" s="245">
        <v>21</v>
      </c>
    </row>
    <row r="24" spans="1:21">
      <c r="B24" s="13" t="s">
        <v>35</v>
      </c>
      <c r="C24" s="13" t="s">
        <v>36</v>
      </c>
      <c r="D24" s="13" t="s">
        <v>15</v>
      </c>
      <c r="E24" s="466" t="s">
        <v>37</v>
      </c>
      <c r="F24" s="467"/>
      <c r="G24" s="468" t="s">
        <v>38</v>
      </c>
      <c r="H24" s="469"/>
      <c r="I24" s="470" t="s">
        <v>39</v>
      </c>
      <c r="J24" s="471"/>
      <c r="K24" s="472" t="s">
        <v>40</v>
      </c>
      <c r="L24" s="473"/>
      <c r="M24" s="474" t="s">
        <v>41</v>
      </c>
      <c r="N24" s="475"/>
      <c r="O24" s="460" t="s">
        <v>42</v>
      </c>
      <c r="P24" s="461"/>
      <c r="Q24" s="462" t="s">
        <v>43</v>
      </c>
      <c r="R24" s="463"/>
      <c r="S24" s="464" t="s">
        <v>44</v>
      </c>
      <c r="T24" s="465"/>
    </row>
    <row r="25" spans="1:21">
      <c r="B25" s="13"/>
      <c r="C25" s="13"/>
      <c r="D25" s="13"/>
      <c r="E25" s="327" t="s">
        <v>16</v>
      </c>
      <c r="F25" s="327" t="s">
        <v>45</v>
      </c>
      <c r="G25" s="322" t="s">
        <v>16</v>
      </c>
      <c r="H25" s="322" t="s">
        <v>45</v>
      </c>
      <c r="I25" s="334" t="s">
        <v>16</v>
      </c>
      <c r="J25" s="334" t="s">
        <v>45</v>
      </c>
      <c r="K25" s="342" t="s">
        <v>16</v>
      </c>
      <c r="L25" s="342" t="s">
        <v>45</v>
      </c>
      <c r="M25" s="347" t="s">
        <v>16</v>
      </c>
      <c r="N25" s="347" t="s">
        <v>45</v>
      </c>
      <c r="O25" s="351" t="s">
        <v>16</v>
      </c>
      <c r="P25" s="351" t="s">
        <v>45</v>
      </c>
      <c r="Q25" s="356" t="s">
        <v>16</v>
      </c>
      <c r="R25" s="356" t="s">
        <v>45</v>
      </c>
      <c r="S25" s="13" t="s">
        <v>16</v>
      </c>
      <c r="T25" s="13" t="s">
        <v>45</v>
      </c>
    </row>
    <row r="26" spans="1:21">
      <c r="B26" s="3">
        <v>1</v>
      </c>
      <c r="C26" s="212" t="s">
        <v>46</v>
      </c>
      <c r="D26" s="3" t="s">
        <v>47</v>
      </c>
      <c r="E26" s="329">
        <f>VLOOKUP($C26,Huong!$B$4:$TZ$15,COUNTA(Huong!$B$3:$FX$3) + COUNTBLANK(Huong!$B$3:$FX$3)-1,FALSE)</f>
        <v>0</v>
      </c>
      <c r="F26" s="330">
        <f>VLOOKUP($C26,Huong!$B$4:$TZ$15,COUNTA(Huong!$B$3:$FX$3) + COUNTBLANK(Huong!$B$3:$FX$3),FALSE)*$D$23*8</f>
        <v>0</v>
      </c>
      <c r="G26" s="324">
        <f>VLOOKUP($C26,Hoang!$B$4:$TZ$15,COUNTA(Hoang!$B$3:$FX$3) + COUNTBLANK(Hoang!$B$3:$FX$3)-1,FALSE)</f>
        <v>0</v>
      </c>
      <c r="H26" s="324">
        <f>VLOOKUP($C26,Hoang!$B$4:$TZ$15,COUNTA(Hoang!$B$3:$FX$3) + COUNTBLANK(Hoang!$B$3:$FX$3),FALSE)*$D$23*8</f>
        <v>0</v>
      </c>
      <c r="I26" s="335">
        <f>VLOOKUP($C26,Quynh!$B$4:$TZ$15,COUNTA(Quynh!$B$3:$FX$3) + COUNTBLANK(Quynh!$B$3:$FX$3)-1,FALSE)</f>
        <v>0</v>
      </c>
      <c r="J26" s="335">
        <f>VLOOKUP($C26,Quynh!$B$4:$TZ$15,COUNTA(Quynh!$B$3:$FX$3) + COUNTBLANK(Quynh!$B$3:$FX$3),FALSE)*$D$23*8</f>
        <v>0</v>
      </c>
      <c r="K26" s="343">
        <f>VLOOKUP($C26,Pho!$B$4:$TZ$15,COUNTA(Pho!$B$3:$FX$3) + COUNTBLANK(Pho!$B$3:$FX$3)-1,FALSE)</f>
        <v>0</v>
      </c>
      <c r="L26" s="343">
        <f>VLOOKUP($C26,Pho!$B$4:$TZ$15,COUNTA(Pho!$B$3:$FX$3) + COUNTBLANK(Pho!$B$3:$FX$3),FALSE)*$D$23*8</f>
        <v>0</v>
      </c>
      <c r="M26" s="348">
        <f>VLOOKUP($C26,Thong!$B$4:$TZ$15,COUNTA(Thong!$B$3:$FX$3) + COUNTBLANK(Thong!$B$3:$FX$3)-1,FALSE)</f>
        <v>0</v>
      </c>
      <c r="N26" s="348">
        <f>VLOOKUP($C26,Thong!$B$4:$TZ$15,COUNTA(Thong!$B$3:$FX$3) + COUNTBLANK(Thong!$B$3:$FX$3),FALSE)*$D$23*8</f>
        <v>0</v>
      </c>
      <c r="O26" s="352">
        <f>VLOOKUP($C26,Uyen!$B$4:$TZ$15,COUNTA(Uyen!$B$3:$FX$3) + COUNTBLANK(Uyen!$B$3:$FX$3)-1,FALSE)</f>
        <v>0</v>
      </c>
      <c r="P26" s="352">
        <f>VLOOKUP($C26,Uyen!$B$4:$TZ$15,COUNTA(Uyen!$B$3:$FX$3) + COUNTBLANK(Uyen!$B$3:$FX$3),FALSE)*$D$23*8</f>
        <v>0</v>
      </c>
      <c r="Q26" s="357">
        <f>VLOOKUP($C26,Ngoc!$B$4:$TZ$15,COUNTA(Ngoc!$B$3:$FX$3) + COUNTBLANK(Ngoc!$B$3:$FX$3)-1,FALSE)</f>
        <v>0</v>
      </c>
      <c r="R26" s="357">
        <f>VLOOKUP($C26,Ngoc!$B$4:$TZ$15,COUNTA(Ngoc!$B$3:$FX$3) + COUNTBLANK(Ngoc!$B$3:$FX$3),FALSE)*$D$23*8</f>
        <v>0</v>
      </c>
      <c r="S26" s="338">
        <f t="array" ref="S26">SUM(IF(MOD(COLUMN($E26:$R26),2)=1,$E26:$R26,0))</f>
        <v>0</v>
      </c>
      <c r="T26" s="338">
        <f t="array" ref="T26">SUM(IF(MOD(COLUMN($E26:$R26),2)=0,$E26:$R26,0))</f>
        <v>0</v>
      </c>
    </row>
    <row r="27" spans="1:21">
      <c r="B27" s="3">
        <v>2</v>
      </c>
      <c r="C27" s="2" t="s">
        <v>48</v>
      </c>
      <c r="D27" s="3" t="s">
        <v>49</v>
      </c>
      <c r="E27" s="329">
        <f>VLOOKUP($C27,Huong!$B$4:$TZ$15,COUNTA(Huong!$B$3:$FX$3) + COUNTBLANK(Huong!$B$3:$FX$3)-1,FALSE)</f>
        <v>0</v>
      </c>
      <c r="F27" s="330">
        <f>VLOOKUP($C27,Huong!$B$4:$TZ$15,COUNTA(Huong!$B$3:$FX$3) + COUNTBLANK(Huong!$B$3:$FX$3),FALSE)*$D$23*8</f>
        <v>0</v>
      </c>
      <c r="G27" s="324">
        <f>VLOOKUP($C27,Hoang!$B$4:$TZ$15,COUNTA(Hoang!$B$3:$FX$3) + COUNTBLANK(Hoang!$B$3:$FX$3)-1,FALSE)</f>
        <v>0</v>
      </c>
      <c r="H27" s="324">
        <f>VLOOKUP($C27,Hoang!$B$4:$TZ$15,COUNTA(Hoang!$B$3:$FX$3) + COUNTBLANK(Hoang!$B$3:$FX$3),FALSE)*$D$23*8</f>
        <v>0</v>
      </c>
      <c r="I27" s="335">
        <f>VLOOKUP($C27,Quynh!$B$4:$TZ$15,COUNTA(Quynh!$B$3:$FX$3) + COUNTBLANK(Quynh!$B$3:$FX$3)-1,FALSE)</f>
        <v>0</v>
      </c>
      <c r="J27" s="335">
        <f>VLOOKUP($C27,Quynh!$B$4:$TZ$15,COUNTA(Quynh!$B$3:$FX$3) + COUNTBLANK(Quynh!$B$3:$FX$3),FALSE)*$D$23*8</f>
        <v>0</v>
      </c>
      <c r="K27" s="343">
        <f>VLOOKUP($C27,Pho!$B$4:$TZ$15,COUNTA(Pho!$B$3:$FX$3) + COUNTBLANK(Pho!$B$3:$FX$3)-1,FALSE)</f>
        <v>0</v>
      </c>
      <c r="L27" s="343">
        <f>VLOOKUP($C27,Pho!$B$4:$TZ$15,COUNTA(Pho!$B$3:$FX$3) + COUNTBLANK(Pho!$B$3:$FX$3),FALSE)*$D$23*8</f>
        <v>0</v>
      </c>
      <c r="M27" s="348">
        <f>VLOOKUP($C27,Thong!$B$4:$TZ$15,COUNTA(Thong!$B$3:$FX$3) + COUNTBLANK(Thong!$B$3:$FX$3)-1,FALSE)</f>
        <v>0</v>
      </c>
      <c r="N27" s="348">
        <f>VLOOKUP($C27,Thong!$B$4:$TZ$15,COUNTA(Thong!$B$3:$FX$3) + COUNTBLANK(Thong!$B$3:$FX$3),FALSE)*$D$23*8</f>
        <v>0</v>
      </c>
      <c r="O27" s="352">
        <f>VLOOKUP($C27,Uyen!$B$4:$TZ$15,COUNTA(Uyen!$B$3:$FX$3) + COUNTBLANK(Uyen!$B$3:$FX$3)-1,FALSE)</f>
        <v>0</v>
      </c>
      <c r="P27" s="352">
        <f>VLOOKUP($C27,Uyen!$B$4:$TZ$15,COUNTA(Uyen!$B$3:$FX$3) + COUNTBLANK(Uyen!$B$3:$FX$3),FALSE)*$D$23*8</f>
        <v>0</v>
      </c>
      <c r="Q27" s="357">
        <f>VLOOKUP($C27,Ngoc!$B$4:$TZ$15,COUNTA(Ngoc!$B$3:$FX$3) + COUNTBLANK(Ngoc!$B$3:$FX$3)-1,FALSE)</f>
        <v>0</v>
      </c>
      <c r="R27" s="357">
        <f>VLOOKUP($C27,Ngoc!$B$4:$TZ$15,COUNTA(Ngoc!$B$3:$FX$3) + COUNTBLANK(Ngoc!$B$3:$FX$3),FALSE)*$D$23*8</f>
        <v>0</v>
      </c>
      <c r="S27" s="338">
        <f t="array" ref="S27">SUM(IF(MOD(COLUMN($E27:$R27),2)=1,$E27:$R27,0))</f>
        <v>0</v>
      </c>
      <c r="T27" s="338">
        <f t="array" ref="T27">SUM(IF(MOD(COLUMN($E27:$R27),2)=0,$E27:$R27,0))</f>
        <v>0</v>
      </c>
    </row>
    <row r="28" spans="1:21">
      <c r="B28" s="3">
        <v>3</v>
      </c>
      <c r="C28" s="2" t="s">
        <v>50</v>
      </c>
      <c r="D28" s="3" t="s">
        <v>51</v>
      </c>
      <c r="E28" s="329">
        <f>VLOOKUP($C28,Huong!$B$4:$TZ$15,COUNTA(Huong!$B$3:$FX$3) + COUNTBLANK(Huong!$B$3:$FX$3)-1,FALSE)</f>
        <v>0</v>
      </c>
      <c r="F28" s="330">
        <f>VLOOKUP($C28,Huong!$B$4:$TZ$15,COUNTA(Huong!$B$3:$FX$3) + COUNTBLANK(Huong!$B$3:$FX$3),FALSE)*$D$23*8</f>
        <v>0</v>
      </c>
      <c r="G28" s="324">
        <f>VLOOKUP($C28,Hoang!$B$4:$TZ$15,COUNTA(Hoang!$B$3:$FX$3) + COUNTBLANK(Hoang!$B$3:$FX$3)-1,FALSE)</f>
        <v>18</v>
      </c>
      <c r="H28" s="324">
        <f>VLOOKUP($C28,Hoang!$B$4:$TZ$15,COUNTA(Hoang!$B$3:$FX$3) + COUNTBLANK(Hoang!$B$3:$FX$3),FALSE)*$D$23*8</f>
        <v>23.183999999999997</v>
      </c>
      <c r="I28" s="335">
        <f>VLOOKUP($C28,Quynh!$B$4:$TZ$15,COUNTA(Quynh!$B$3:$FX$3) + COUNTBLANK(Quynh!$B$3:$FX$3)-1,FALSE)</f>
        <v>53</v>
      </c>
      <c r="J28" s="335">
        <f>VLOOKUP($C28,Quynh!$B$4:$TZ$15,COUNTA(Quynh!$B$3:$FX$3) + COUNTBLANK(Quynh!$B$3:$FX$3),FALSE)*$D$23*8</f>
        <v>136.63999999999999</v>
      </c>
      <c r="K28" s="343">
        <f>VLOOKUP($C28,Pho!$B$4:$TZ$15,COUNTA(Pho!$B$3:$FX$3) + COUNTBLANK(Pho!$B$3:$FX$3)-1,FALSE)</f>
        <v>13</v>
      </c>
      <c r="L28" s="343">
        <f>VLOOKUP($C28,Pho!$B$4:$TZ$15,COUNTA(Pho!$B$3:$FX$3) + COUNTBLANK(Pho!$B$3:$FX$3),FALSE)*$D$23*8</f>
        <v>33.6</v>
      </c>
      <c r="M28" s="348">
        <f>VLOOKUP($C28,Thong!$B$4:$TZ$15,COUNTA(Thong!$B$3:$FX$3) + COUNTBLANK(Thong!$B$3:$FX$3)-1,FALSE)</f>
        <v>72</v>
      </c>
      <c r="N28" s="348">
        <f>VLOOKUP($C28,Thong!$B$4:$TZ$15,COUNTA(Thong!$B$3:$FX$3) + COUNTBLANK(Thong!$B$3:$FX$3),FALSE)*$D$23*8</f>
        <v>127.68</v>
      </c>
      <c r="O28" s="352">
        <f>VLOOKUP($C28,Uyen!$B$4:$TZ$15,COUNTA(Uyen!$B$3:$FX$3) + COUNTBLANK(Uyen!$B$3:$FX$3)-1,FALSE)</f>
        <v>25</v>
      </c>
      <c r="P28" s="352">
        <f>VLOOKUP($C28,Uyen!$B$4:$TZ$15,COUNTA(Uyen!$B$3:$FX$3) + COUNTBLANK(Uyen!$B$3:$FX$3),FALSE)*$D$23*8</f>
        <v>73.248000000000005</v>
      </c>
      <c r="Q28" s="357">
        <f>VLOOKUP($C28,Ngoc!$B$4:$TZ$15,COUNTA(Ngoc!$B$3:$FX$3) + COUNTBLANK(Ngoc!$B$3:$FX$3)-1,FALSE)</f>
        <v>10</v>
      </c>
      <c r="R28" s="357">
        <f>VLOOKUP($C28,Ngoc!$B$4:$TZ$15,COUNTA(Ngoc!$B$3:$FX$3) + COUNTBLANK(Ngoc!$B$3:$FX$3),FALSE)*$D$23*8</f>
        <v>156.24</v>
      </c>
      <c r="S28" s="338">
        <f t="array" ref="S28">SUM(IF(MOD(COLUMN($E28:$R28),2)=1,$E28:$R28,0))</f>
        <v>191</v>
      </c>
      <c r="T28" s="338">
        <f t="array" ref="T28">SUM(IF(MOD(COLUMN($E28:$R28),2)=0,$E28:$R28,0))</f>
        <v>550.59199999999998</v>
      </c>
    </row>
    <row r="29" spans="1:21">
      <c r="B29" s="3">
        <v>4</v>
      </c>
      <c r="C29" s="2" t="s">
        <v>52</v>
      </c>
      <c r="D29" s="3" t="s">
        <v>53</v>
      </c>
      <c r="E29" s="329">
        <f>VLOOKUP($C29,Huong!$B$4:$TZ$15,COUNTA(Huong!$B$3:$FX$3) + COUNTBLANK(Huong!$B$3:$FX$3)-1,FALSE)</f>
        <v>18</v>
      </c>
      <c r="F29" s="330">
        <f>VLOOKUP($C29,Huong!$B$4:$TZ$15,COUNTA(Huong!$B$3:$FX$3) + COUNTBLANK(Huong!$B$3:$FX$3),FALSE)*$D$23*8</f>
        <v>36.288000000000004</v>
      </c>
      <c r="G29" s="324">
        <f>VLOOKUP($C29,Hoang!$B$4:$TZ$15,COUNTA(Hoang!$B$3:$FX$3) + COUNTBLANK(Hoang!$B$3:$FX$3)-1,FALSE)</f>
        <v>0</v>
      </c>
      <c r="H29" s="324">
        <f>VLOOKUP($C29,Hoang!$B$4:$TZ$15,COUNTA(Hoang!$B$3:$FX$3) + COUNTBLANK(Hoang!$B$3:$FX$3),FALSE)*$D$23*8</f>
        <v>0</v>
      </c>
      <c r="I29" s="335">
        <f>VLOOKUP($C29,Quynh!$B$4:$TZ$15,COUNTA(Quynh!$B$3:$FX$3) + COUNTBLANK(Quynh!$B$3:$FX$3)-1,FALSE)</f>
        <v>0</v>
      </c>
      <c r="J29" s="335">
        <f>VLOOKUP($C29,Quynh!$B$4:$TZ$15,COUNTA(Quynh!$B$3:$FX$3) + COUNTBLANK(Quynh!$B$3:$FX$3),FALSE)*$D$23*8</f>
        <v>0</v>
      </c>
      <c r="K29" s="343">
        <f>VLOOKUP($C29,Pho!$B$4:$TZ$15,COUNTA(Pho!$B$3:$FX$3) + COUNTBLANK(Pho!$B$3:$FX$3)-1,FALSE)</f>
        <v>0</v>
      </c>
      <c r="L29" s="343">
        <f>VLOOKUP($C29,Pho!$B$4:$TZ$15,COUNTA(Pho!$B$3:$FX$3) + COUNTBLANK(Pho!$B$3:$FX$3),FALSE)*$D$23*8</f>
        <v>0</v>
      </c>
      <c r="M29" s="348">
        <f>VLOOKUP($C29,Thong!$B$4:$TZ$15,COUNTA(Thong!$B$3:$FX$3) + COUNTBLANK(Thong!$B$3:$FX$3)-1,FALSE)</f>
        <v>0</v>
      </c>
      <c r="N29" s="348">
        <f>VLOOKUP($C29,Thong!$B$4:$TZ$15,COUNTA(Thong!$B$3:$FX$3) + COUNTBLANK(Thong!$B$3:$FX$3),FALSE)*$D$23*8</f>
        <v>0</v>
      </c>
      <c r="O29" s="352">
        <f>VLOOKUP($C29,Uyen!$B$4:$TZ$15,COUNTA(Uyen!$B$3:$FX$3) + COUNTBLANK(Uyen!$B$3:$FX$3)-1,FALSE)</f>
        <v>4</v>
      </c>
      <c r="P29" s="352">
        <f>VLOOKUP($C29,Uyen!$B$4:$TZ$15,COUNTA(Uyen!$B$3:$FX$3) + COUNTBLANK(Uyen!$B$3:$FX$3),FALSE)*$D$23*8</f>
        <v>2.016</v>
      </c>
      <c r="Q29" s="357">
        <f>VLOOKUP($C29,Ngoc!$B$4:$TZ$15,COUNTA(Ngoc!$B$3:$FX$3) + COUNTBLANK(Ngoc!$B$3:$FX$3)-1,FALSE)</f>
        <v>0</v>
      </c>
      <c r="R29" s="357">
        <f>VLOOKUP($C29,Ngoc!$B$4:$TZ$15,COUNTA(Ngoc!$B$3:$FX$3) + COUNTBLANK(Ngoc!$B$3:$FX$3),FALSE)*$D$23*8</f>
        <v>0</v>
      </c>
      <c r="S29" s="338">
        <f t="array" ref="S29">SUM(IF(MOD(COLUMN($E29:$R29),2)=1,$E29:$R29,0))</f>
        <v>22</v>
      </c>
      <c r="T29" s="338">
        <f t="array" ref="T29">SUM(IF(MOD(COLUMN($E29:$R29),2)=0,$E29:$R29,0))</f>
        <v>38.304000000000002</v>
      </c>
    </row>
    <row r="30" spans="1:21">
      <c r="B30" s="3">
        <v>5</v>
      </c>
      <c r="C30" s="2" t="s">
        <v>54</v>
      </c>
      <c r="D30" s="3" t="s">
        <v>55</v>
      </c>
      <c r="E30" s="329">
        <f>VLOOKUP($C30,Huong!$B$4:$TZ$15,COUNTA(Huong!$B$3:$FX$3) + COUNTBLANK(Huong!$B$3:$FX$3)-1,FALSE)</f>
        <v>0</v>
      </c>
      <c r="F30" s="330">
        <f>VLOOKUP($C30,Huong!$B$4:$TZ$15,COUNTA(Huong!$B$3:$FX$3) + COUNTBLANK(Huong!$B$3:$FX$3),FALSE)*$D$23*8</f>
        <v>0</v>
      </c>
      <c r="G30" s="324">
        <f>VLOOKUP($C30,Hoang!$B$4:$TZ$15,COUNTA(Hoang!$B$3:$FX$3) + COUNTBLANK(Hoang!$B$3:$FX$3)-1,FALSE)</f>
        <v>113</v>
      </c>
      <c r="H30" s="324">
        <f>VLOOKUP($C30,Hoang!$B$4:$TZ$15,COUNTA(Hoang!$B$3:$FX$3) + COUNTBLANK(Hoang!$B$3:$FX$3),FALSE)*$D$23*8</f>
        <v>35.28</v>
      </c>
      <c r="I30" s="335">
        <f>VLOOKUP($C30,Quynh!$B$4:$TZ$15,COUNTA(Quynh!$B$3:$FX$3) + COUNTBLANK(Quynh!$B$3:$FX$3)-1,FALSE)</f>
        <v>0</v>
      </c>
      <c r="J30" s="335">
        <f>VLOOKUP($C30,Quynh!$B$4:$TZ$15,COUNTA(Quynh!$B$3:$FX$3) + COUNTBLANK(Quynh!$B$3:$FX$3),FALSE)*$D$23*8</f>
        <v>0</v>
      </c>
      <c r="K30" s="343">
        <f>VLOOKUP($C30,Pho!$B$4:$TZ$15,COUNTA(Pho!$B$3:$FX$3) + COUNTBLANK(Pho!$B$3:$FX$3)-1,FALSE)</f>
        <v>0</v>
      </c>
      <c r="L30" s="343">
        <f>VLOOKUP($C30,Pho!$B$4:$TZ$15,COUNTA(Pho!$B$3:$FX$3) + COUNTBLANK(Pho!$B$3:$FX$3),FALSE)*$D$23*8</f>
        <v>0</v>
      </c>
      <c r="M30" s="348">
        <f>VLOOKUP($C30,Thong!$B$4:$TZ$15,COUNTA(Thong!$B$3:$FX$3) + COUNTBLANK(Thong!$B$3:$FX$3)-1,FALSE)</f>
        <v>0</v>
      </c>
      <c r="N30" s="348">
        <f>VLOOKUP($C30,Thong!$B$4:$TZ$15,COUNTA(Thong!$B$3:$FX$3) + COUNTBLANK(Thong!$B$3:$FX$3),FALSE)*$D$23*8</f>
        <v>0</v>
      </c>
      <c r="O30" s="352">
        <f>VLOOKUP($C30,Uyen!$B$4:$TZ$15,COUNTA(Uyen!$B$3:$FX$3) + COUNTBLANK(Uyen!$B$3:$FX$3)-1,FALSE)</f>
        <v>156</v>
      </c>
      <c r="P30" s="352">
        <f>VLOOKUP($C30,Uyen!$B$4:$TZ$15,COUNTA(Uyen!$B$3:$FX$3) + COUNTBLANK(Uyen!$B$3:$FX$3),FALSE)*$D$23*8</f>
        <v>21.504000000000001</v>
      </c>
      <c r="Q30" s="357">
        <f>VLOOKUP($C30,Ngoc!$B$4:$TZ$15,COUNTA(Ngoc!$B$3:$FX$3) + COUNTBLANK(Ngoc!$B$3:$FX$3)-1,FALSE)</f>
        <v>0</v>
      </c>
      <c r="R30" s="357">
        <f>VLOOKUP($C30,Ngoc!$B$4:$TZ$15,COUNTA(Ngoc!$B$3:$FX$3) + COUNTBLANK(Ngoc!$B$3:$FX$3),FALSE)*$D$23*8</f>
        <v>0</v>
      </c>
      <c r="S30" s="338">
        <f t="array" ref="S30">SUM(IF(MOD(COLUMN($E30:$R30),2)=1,$E30:$R30,0))</f>
        <v>269</v>
      </c>
      <c r="T30" s="338">
        <f t="array" ref="T30">SUM(IF(MOD(COLUMN($E30:$R30),2)=0,$E30:$R30,0))</f>
        <v>56.784000000000006</v>
      </c>
    </row>
    <row r="31" spans="1:21" ht="63.75">
      <c r="B31" s="3">
        <v>6</v>
      </c>
      <c r="C31" s="2" t="s">
        <v>56</v>
      </c>
      <c r="D31" s="3" t="s">
        <v>57</v>
      </c>
      <c r="E31" s="329">
        <f>VLOOKUP($C31,Huong!$B$4:$TZ$15,COUNTA(Huong!$B$3:$FX$3) + COUNTBLANK(Huong!$B$3:$FX$3)-1,FALSE)</f>
        <v>0</v>
      </c>
      <c r="F31" s="330">
        <f>VLOOKUP($C31,Huong!$B$4:$TZ$15,COUNTA(Huong!$B$3:$FX$3) + COUNTBLANK(Huong!$B$3:$FX$3),FALSE)*$D$23*8</f>
        <v>80.135999999999996</v>
      </c>
      <c r="G31" s="324">
        <f>VLOOKUP($C31,Hoang!$B$4:$TZ$15,COUNTA(Hoang!$B$3:$FX$3) + COUNTBLANK(Hoang!$B$3:$FX$3)-1,FALSE)</f>
        <v>23</v>
      </c>
      <c r="H31" s="324">
        <f>VLOOKUP($C31,Hoang!$B$4:$TZ$15,COUNTA(Hoang!$B$3:$FX$3) + COUNTBLANK(Hoang!$B$3:$FX$3),FALSE)*$D$23*8</f>
        <v>55.775999999999996</v>
      </c>
      <c r="I31" s="335">
        <f>VLOOKUP($C31,Quynh!$B$4:$TZ$15,COUNTA(Quynh!$B$3:$FX$3) + COUNTBLANK(Quynh!$B$3:$FX$3)-1,FALSE)</f>
        <v>0</v>
      </c>
      <c r="J31" s="335">
        <f>VLOOKUP($C31,Quynh!$B$4:$TZ$15,COUNTA(Quynh!$B$3:$FX$3) + COUNTBLANK(Quynh!$B$3:$FX$3),FALSE)*$D$23*8</f>
        <v>0</v>
      </c>
      <c r="K31" s="343">
        <f>VLOOKUP($C31,Pho!$B$4:$TZ$15,COUNTA(Pho!$B$3:$FX$3) + COUNTBLANK(Pho!$B$3:$FX$3)-1,FALSE)</f>
        <v>9</v>
      </c>
      <c r="L31" s="343">
        <f>VLOOKUP($C31,Pho!$B$4:$TZ$15,COUNTA(Pho!$B$3:$FX$3) + COUNTBLANK(Pho!$B$3:$FX$3),FALSE)*$D$23*8</f>
        <v>67.2</v>
      </c>
      <c r="M31" s="348">
        <f>VLOOKUP($C31,Thong!$B$4:$TZ$15,COUNTA(Thong!$B$3:$FX$3) + COUNTBLANK(Thong!$B$3:$FX$3)-1,FALSE)</f>
        <v>0</v>
      </c>
      <c r="N31" s="348">
        <f>VLOOKUP($C31,Thong!$B$4:$TZ$15,COUNTA(Thong!$B$3:$FX$3) + COUNTBLANK(Thong!$B$3:$FX$3),FALSE)*$D$23*8</f>
        <v>0</v>
      </c>
      <c r="O31" s="352">
        <f>VLOOKUP($C31,Uyen!$B$4:$TZ$15,COUNTA(Uyen!$B$3:$FX$3) + COUNTBLANK(Uyen!$B$3:$FX$3)-1,FALSE)</f>
        <v>0</v>
      </c>
      <c r="P31" s="352">
        <f>VLOOKUP($C31,Uyen!$B$4:$TZ$15,COUNTA(Uyen!$B$3:$FX$3) + COUNTBLANK(Uyen!$B$3:$FX$3),FALSE)*$D$23*8</f>
        <v>51.071999999999996</v>
      </c>
      <c r="Q31" s="357">
        <f>VLOOKUP($C31,Ngoc!$B$4:$TZ$15,COUNTA(Ngoc!$B$3:$FX$3) + COUNTBLANK(Ngoc!$B$3:$FX$3)-1,FALSE)</f>
        <v>0</v>
      </c>
      <c r="R31" s="357">
        <f>VLOOKUP($C31,Ngoc!$B$4:$TZ$15,COUNTA(Ngoc!$B$3:$FX$3) + COUNTBLANK(Ngoc!$B$3:$FX$3),FALSE)*$D$23*8</f>
        <v>11.759999999999998</v>
      </c>
      <c r="S31" s="338">
        <f t="array" ref="S31">SUM(IF(MOD(COLUMN($E31:$R31),2)=1,$E31:$R31,0))</f>
        <v>32</v>
      </c>
      <c r="T31" s="338">
        <f t="array" ref="T31">SUM(IF(MOD(COLUMN($E31:$R31),2)=0,$E31:$R31,0))</f>
        <v>265.94399999999996</v>
      </c>
      <c r="U31" s="139" t="s">
        <v>63</v>
      </c>
    </row>
    <row r="32" spans="1:21" ht="25.5">
      <c r="B32" s="3">
        <v>7</v>
      </c>
      <c r="C32" s="2" t="s">
        <v>21</v>
      </c>
      <c r="D32" s="3" t="s">
        <v>58</v>
      </c>
      <c r="E32" s="329">
        <f>VLOOKUP($C32,Huong!$B$4:$TZ$15,COUNTA(Huong!$B$3:$FX$3) + COUNTBLANK(Huong!$B$3:$FX$3)-1,FALSE)</f>
        <v>0</v>
      </c>
      <c r="F32" s="330">
        <f>VLOOKUP($C32,Huong!$B$4:$TZ$15,COUNTA(Huong!$B$3:$FX$3) + COUNTBLANK(Huong!$B$3:$FX$3),FALSE)*$D$23*8</f>
        <v>13.44</v>
      </c>
      <c r="G32" s="324">
        <f>VLOOKUP($C32,Hoang!$B$4:$TZ$15,COUNTA(Hoang!$B$3:$FX$3) + COUNTBLANK(Hoang!$B$3:$FX$3)-1,FALSE)</f>
        <v>0</v>
      </c>
      <c r="H32" s="324">
        <f>VLOOKUP($C32,Hoang!$B$4:$TZ$15,COUNTA(Hoang!$B$3:$FX$3) + COUNTBLANK(Hoang!$B$3:$FX$3),FALSE)*$D$23*8</f>
        <v>10.08</v>
      </c>
      <c r="I32" s="335">
        <f>VLOOKUP($C32,Quynh!$B$4:$TZ$15,COUNTA(Quynh!$B$3:$FX$3) + COUNTBLANK(Quynh!$B$3:$FX$3)-1,FALSE)</f>
        <v>0</v>
      </c>
      <c r="J32" s="335">
        <f>VLOOKUP($C32,Quynh!$B$4:$TZ$15,COUNTA(Quynh!$B$3:$FX$3) + COUNTBLANK(Quynh!$B$3:$FX$3),FALSE)*$D$23*8</f>
        <v>3.36</v>
      </c>
      <c r="K32" s="343">
        <f>VLOOKUP($C32,Pho!$B$4:$TZ$15,COUNTA(Pho!$B$3:$FX$3) + COUNTBLANK(Pho!$B$3:$FX$3)-1,FALSE)</f>
        <v>0</v>
      </c>
      <c r="L32" s="343">
        <f>VLOOKUP($C32,Pho!$B$4:$TZ$15,COUNTA(Pho!$B$3:$FX$3) + COUNTBLANK(Pho!$B$3:$FX$3),FALSE)*$D$23*8</f>
        <v>0</v>
      </c>
      <c r="M32" s="348">
        <f>VLOOKUP($C32,Thong!$B$4:$TZ$15,COUNTA(Thong!$B$3:$FX$3) + COUNTBLANK(Thong!$B$3:$FX$3)-1,FALSE)</f>
        <v>0</v>
      </c>
      <c r="N32" s="348">
        <f>VLOOKUP($C32,Thong!$B$4:$TZ$15,COUNTA(Thong!$B$3:$FX$3) + COUNTBLANK(Thong!$B$3:$FX$3),FALSE)*$D$23*8</f>
        <v>6.72</v>
      </c>
      <c r="O32" s="352">
        <f>VLOOKUP($C32,Uyen!$B$4:$TZ$15,COUNTA(Uyen!$B$3:$FX$3) + COUNTBLANK(Uyen!$B$3:$FX$3)-1,FALSE)</f>
        <v>0</v>
      </c>
      <c r="P32" s="352">
        <f>VLOOKUP($C32,Uyen!$B$4:$TZ$15,COUNTA(Uyen!$B$3:$FX$3) + COUNTBLANK(Uyen!$B$3:$FX$3),FALSE)*$D$23*8</f>
        <v>0</v>
      </c>
      <c r="Q32" s="357">
        <f>VLOOKUP($C32,Ngoc!$B$4:$TZ$15,COUNTA(Ngoc!$B$3:$FX$3) + COUNTBLANK(Ngoc!$B$3:$FX$3)-1,FALSE)</f>
        <v>0</v>
      </c>
      <c r="R32" s="357">
        <f>VLOOKUP($C32,Ngoc!$B$4:$TZ$15,COUNTA(Ngoc!$B$3:$FX$3) + COUNTBLANK(Ngoc!$B$3:$FX$3),FALSE)*$D$23*8</f>
        <v>0</v>
      </c>
      <c r="S32" s="338">
        <f t="array" ref="S32">SUM(IF(MOD(COLUMN($E32:$R32),2)=1,$E32:$R32,0))</f>
        <v>0</v>
      </c>
      <c r="T32" s="338">
        <f t="array" ref="T32">SUM(IF(MOD(COLUMN($E32:$R32),2)=0,$E32:$R32,0))</f>
        <v>33.6</v>
      </c>
      <c r="U32" s="139" t="s">
        <v>64</v>
      </c>
    </row>
    <row r="33" spans="1:21" ht="25.5">
      <c r="B33" s="3">
        <v>8</v>
      </c>
      <c r="C33" s="2" t="s">
        <v>22</v>
      </c>
      <c r="D33" s="3" t="s">
        <v>59</v>
      </c>
      <c r="E33" s="329">
        <f>VLOOKUP($C33,Huong!$B$4:$TZ$15,COUNTA(Huong!$B$3:$FX$3) + COUNTBLANK(Huong!$B$3:$FX$3)-1,FALSE)</f>
        <v>0</v>
      </c>
      <c r="F33" s="330">
        <f>VLOOKUP($C33,Huong!$B$4:$TZ$15,COUNTA(Huong!$B$3:$FX$3) + COUNTBLANK(Huong!$B$3:$FX$3),FALSE)*$D$23*8</f>
        <v>40.32</v>
      </c>
      <c r="G33" s="324">
        <f>VLOOKUP($C33,Hoang!$B$4:$TZ$15,COUNTA(Hoang!$B$3:$FX$3) + COUNTBLANK(Hoang!$B$3:$FX$3)-1,FALSE)</f>
        <v>0</v>
      </c>
      <c r="H33" s="324">
        <f>VLOOKUP($C33,Hoang!$B$4:$TZ$15,COUNTA(Hoang!$B$3:$FX$3) + COUNTBLANK(Hoang!$B$3:$FX$3),FALSE)*$D$23*8</f>
        <v>10.080000000000002</v>
      </c>
      <c r="I33" s="335">
        <f>VLOOKUP($C33,Quynh!$B$4:$TZ$15,COUNTA(Quynh!$B$3:$FX$3) + COUNTBLANK(Quynh!$B$3:$FX$3)-1,FALSE)</f>
        <v>0</v>
      </c>
      <c r="J33" s="335">
        <f>VLOOKUP($C33,Quynh!$B$4:$TZ$15,COUNTA(Quynh!$B$3:$FX$3) + COUNTBLANK(Quynh!$B$3:$FX$3),FALSE)*$D$23*8</f>
        <v>28.000000000000004</v>
      </c>
      <c r="K33" s="343">
        <f>VLOOKUP($C33,Pho!$B$4:$TZ$15,COUNTA(Pho!$B$3:$FX$3) + COUNTBLANK(Pho!$B$3:$FX$3)-1,FALSE)</f>
        <v>0</v>
      </c>
      <c r="L33" s="343">
        <f>VLOOKUP($C33,Pho!$B$4:$TZ$15,COUNTA(Pho!$B$3:$FX$3) + COUNTBLANK(Pho!$B$3:$FX$3),FALSE)*$D$23*8</f>
        <v>67.2</v>
      </c>
      <c r="M33" s="348">
        <f>VLOOKUP($C33,Thong!$B$4:$TZ$15,COUNTA(Thong!$B$3:$FX$3) + COUNTBLANK(Thong!$B$3:$FX$3)-1,FALSE)</f>
        <v>0</v>
      </c>
      <c r="N33" s="348">
        <f>VLOOKUP($C33,Thong!$B$4:$TZ$15,COUNTA(Thong!$B$3:$FX$3) + COUNTBLANK(Thong!$B$3:$FX$3),FALSE)*$D$23*8</f>
        <v>33.6</v>
      </c>
      <c r="O33" s="352">
        <f>VLOOKUP($C33,Uyen!$B$4:$TZ$15,COUNTA(Uyen!$B$3:$FX$3) + COUNTBLANK(Uyen!$B$3:$FX$3)-1,FALSE)</f>
        <v>0</v>
      </c>
      <c r="P33" s="352">
        <f>VLOOKUP($C33,Uyen!$B$4:$TZ$15,COUNTA(Uyen!$B$3:$FX$3) + COUNTBLANK(Uyen!$B$3:$FX$3),FALSE)*$D$23*8</f>
        <v>20.16</v>
      </c>
      <c r="Q33" s="357">
        <f>VLOOKUP($C33,Ngoc!$B$4:$TZ$15,COUNTA(Ngoc!$B$3:$FX$3) + COUNTBLANK(Ngoc!$B$3:$FX$3)-1,FALSE)</f>
        <v>0</v>
      </c>
      <c r="R33" s="357">
        <f>VLOOKUP($C33,Ngoc!$B$4:$TZ$15,COUNTA(Ngoc!$B$3:$FX$3) + COUNTBLANK(Ngoc!$B$3:$FX$3),FALSE)*$D$23*8</f>
        <v>0</v>
      </c>
      <c r="S33" s="338">
        <f t="array" ref="S33">SUM(IF(MOD(COLUMN($E33:$R33),2)=1,$E33:$R33,0))</f>
        <v>0</v>
      </c>
      <c r="T33" s="338">
        <f t="array" ref="T33">SUM(IF(MOD(COLUMN($E33:$R33),2)=0,$E33:$R33,0))</f>
        <v>199.36</v>
      </c>
      <c r="U33" s="139" t="s">
        <v>65</v>
      </c>
    </row>
    <row r="34" spans="1:21">
      <c r="A34" s="361" t="s">
        <v>8</v>
      </c>
      <c r="C34" s="244" t="s">
        <v>34</v>
      </c>
      <c r="D34" s="245">
        <v>20</v>
      </c>
    </row>
    <row r="35" spans="1:21">
      <c r="B35" s="13" t="s">
        <v>35</v>
      </c>
      <c r="C35" s="13" t="s">
        <v>36</v>
      </c>
      <c r="D35" s="13" t="s">
        <v>15</v>
      </c>
      <c r="E35" s="466" t="s">
        <v>37</v>
      </c>
      <c r="F35" s="467"/>
      <c r="G35" s="468" t="s">
        <v>38</v>
      </c>
      <c r="H35" s="469"/>
      <c r="I35" s="470" t="s">
        <v>39</v>
      </c>
      <c r="J35" s="471"/>
      <c r="K35" s="472" t="s">
        <v>40</v>
      </c>
      <c r="L35" s="473"/>
      <c r="M35" s="474" t="s">
        <v>41</v>
      </c>
      <c r="N35" s="475"/>
      <c r="O35" s="460" t="s">
        <v>42</v>
      </c>
      <c r="P35" s="461"/>
      <c r="Q35" s="462" t="s">
        <v>43</v>
      </c>
      <c r="R35" s="463"/>
      <c r="S35" s="464" t="s">
        <v>44</v>
      </c>
      <c r="T35" s="465"/>
    </row>
    <row r="36" spans="1:21">
      <c r="B36" s="13"/>
      <c r="C36" s="13"/>
      <c r="D36" s="13"/>
      <c r="E36" s="327" t="s">
        <v>16</v>
      </c>
      <c r="F36" s="327" t="s">
        <v>45</v>
      </c>
      <c r="G36" s="322" t="s">
        <v>16</v>
      </c>
      <c r="H36" s="322" t="s">
        <v>45</v>
      </c>
      <c r="I36" s="334" t="s">
        <v>16</v>
      </c>
      <c r="J36" s="334" t="s">
        <v>45</v>
      </c>
      <c r="K36" s="342" t="s">
        <v>16</v>
      </c>
      <c r="L36" s="342" t="s">
        <v>45</v>
      </c>
      <c r="M36" s="347" t="s">
        <v>16</v>
      </c>
      <c r="N36" s="347" t="s">
        <v>45</v>
      </c>
      <c r="O36" s="351" t="s">
        <v>16</v>
      </c>
      <c r="P36" s="351" t="s">
        <v>45</v>
      </c>
      <c r="Q36" s="356" t="s">
        <v>16</v>
      </c>
      <c r="R36" s="356" t="s">
        <v>45</v>
      </c>
      <c r="S36" s="13" t="s">
        <v>16</v>
      </c>
      <c r="T36" s="13" t="s">
        <v>45</v>
      </c>
    </row>
    <row r="37" spans="1:21">
      <c r="B37" s="3">
        <v>1</v>
      </c>
      <c r="C37" s="212" t="s">
        <v>46</v>
      </c>
      <c r="D37" s="3" t="s">
        <v>47</v>
      </c>
      <c r="E37" s="331">
        <f>VLOOKUP($C37,Huong!$B$4:$TZ$15,COUNTA(Huong!$B$3:$HV$3) + COUNTBLANK(Huong!$B$3:$HV$3)-1,FALSE)</f>
        <v>0</v>
      </c>
      <c r="F37" s="332">
        <f>VLOOKUP($C37,Huong!$B$4:$TZ$15,COUNTA(Huong!$B$3:$HV$3) + COUNTBLANK(Huong!$B$3:$HV$3),FALSE)*$D$34*8</f>
        <v>0</v>
      </c>
      <c r="G37" s="325">
        <f>VLOOKUP($C37,Hoang!$B$4:$TZ$15,COUNTA(Hoang!$B$3:$HV$3) + COUNTBLANK(Hoang!$B$3:$HV$3)-1,FALSE)</f>
        <v>0</v>
      </c>
      <c r="H37" s="325">
        <f>VLOOKUP($C37,Hoang!$B$4:$TZ$15,COUNTA(Hoang!$B$3:$HV$3) + COUNTBLANK(Hoang!$B$3:$HV$3),FALSE)*$D$34*8</f>
        <v>0</v>
      </c>
      <c r="I37" s="337">
        <f>VLOOKUP($C37,Quynh!$B$4:$TZ$15,COUNTA(Quynh!$B$3:$HV$3) + COUNTBLANK(Quynh!$B$3:$HV$3)-1,FALSE)</f>
        <v>0</v>
      </c>
      <c r="J37" s="337">
        <f>VLOOKUP($C37,Quynh!$B$4:$TZ$15,COUNTA(Quynh!$B$3:$HV$3) + COUNTBLANK(Quynh!$B$3:$HV$3),FALSE)*$D$34*8</f>
        <v>0</v>
      </c>
      <c r="K37" s="345">
        <f>VLOOKUP($C37,Pho!$B$4:$TZ$15,COUNTA(Pho!$B$3:$HV$3) + COUNTBLANK(Pho!$B$3:$HV$3)-1,FALSE)</f>
        <v>0</v>
      </c>
      <c r="L37" s="345">
        <f>VLOOKUP($C37,Pho!$B$4:$TZ$15,COUNTA(Pho!$B$3:$HV$3) + COUNTBLANK(Pho!$B$3:$HV$3),FALSE)*$D$34*8</f>
        <v>0</v>
      </c>
      <c r="M37" s="350">
        <f>VLOOKUP($C37,Thong!$B$4:$TZ$15,COUNTA(Thong!$B$3:$HV$3) + COUNTBLANK(Thong!$B$3:$HV$3)-1,FALSE)</f>
        <v>0</v>
      </c>
      <c r="N37" s="350">
        <f>VLOOKUP($C37,Thong!$B$4:$TZ$15,COUNTA(Thong!$B$3:$HV$3) + COUNTBLANK(Thong!$B$3:$HV$3),FALSE)*$D$34*8</f>
        <v>0</v>
      </c>
      <c r="O37" s="354">
        <f>VLOOKUP($C37,Uyen!$B$4:$TZ$15,COUNTA(Uyen!$B$3:$HV$3) + COUNTBLANK(Uyen!$B$3:$HV$3)-1,FALSE)</f>
        <v>0</v>
      </c>
      <c r="P37" s="354">
        <f>VLOOKUP($C37,Uyen!$B$4:$TZ$15,COUNTA(Uyen!$B$3:$HV$3) + COUNTBLANK(Uyen!$B$3:$HV$3),FALSE)*$D$34*8</f>
        <v>0</v>
      </c>
      <c r="Q37" s="359">
        <f>VLOOKUP($C37,Ngoc!$B$4:$TZ$15,COUNTA(Ngoc!$B$3:$HV$3) + COUNTBLANK(Ngoc!$B$3:$HV$3)-1,FALSE)</f>
        <v>0</v>
      </c>
      <c r="R37" s="359">
        <f>VLOOKUP($C37,Ngoc!$B$4:$TZ$15,COUNTA(Ngoc!$B$3:$HV$3) + COUNTBLANK(Ngoc!$B$3:$HV$3),FALSE)*$D$34*8</f>
        <v>0</v>
      </c>
      <c r="S37" s="340">
        <f t="array" ref="S37">SUM(IF(MOD(COLUMN($E37:$R37),2)=1,$E37:$R37,0))</f>
        <v>0</v>
      </c>
      <c r="T37" s="340">
        <f t="array" ref="T37">SUM(IF(MOD(COLUMN($E37:$R37),2)=0,$E37:$R37,0))</f>
        <v>0</v>
      </c>
    </row>
    <row r="38" spans="1:21">
      <c r="B38" s="3">
        <v>2</v>
      </c>
      <c r="C38" s="2" t="s">
        <v>48</v>
      </c>
      <c r="D38" s="3" t="s">
        <v>49</v>
      </c>
      <c r="E38" s="331">
        <f>VLOOKUP($C38,Huong!$B$4:$TZ$15,COUNTA(Huong!$B$3:$HV$3) + COUNTBLANK(Huong!$B$3:$HV$3)-1,FALSE)</f>
        <v>0</v>
      </c>
      <c r="F38" s="332">
        <f>VLOOKUP($C38,Huong!$B$4:$TZ$15,COUNTA(Huong!$B$3:$HV$3) + COUNTBLANK(Huong!$B$3:$HV$3),FALSE)*$D$34*8</f>
        <v>0</v>
      </c>
      <c r="G38" s="325">
        <f>VLOOKUP($C38,Hoang!$B$4:$TZ$15,COUNTA(Hoang!$B$3:$HV$3) + COUNTBLANK(Hoang!$B$3:$HV$3)-1,FALSE)</f>
        <v>0</v>
      </c>
      <c r="H38" s="325">
        <f>VLOOKUP($C38,Hoang!$B$4:$TZ$15,COUNTA(Hoang!$B$3:$HV$3) + COUNTBLANK(Hoang!$B$3:$HV$3),FALSE)*$D$34*8</f>
        <v>0</v>
      </c>
      <c r="I38" s="337">
        <f>VLOOKUP($C38,Quynh!$B$4:$TZ$15,COUNTA(Quynh!$B$3:$HV$3) + COUNTBLANK(Quynh!$B$3:$HV$3)-1,FALSE)</f>
        <v>0</v>
      </c>
      <c r="J38" s="337">
        <f>VLOOKUP($C38,Quynh!$B$4:$TZ$15,COUNTA(Quynh!$B$3:$HV$3) + COUNTBLANK(Quynh!$B$3:$HV$3),FALSE)*$D$34*8</f>
        <v>0</v>
      </c>
      <c r="K38" s="345">
        <f>VLOOKUP($C38,Pho!$B$4:$TZ$15,COUNTA(Pho!$B$3:$HV$3) + COUNTBLANK(Pho!$B$3:$HV$3)-1,FALSE)</f>
        <v>0</v>
      </c>
      <c r="L38" s="345">
        <f>VLOOKUP($C38,Pho!$B$4:$TZ$15,COUNTA(Pho!$B$3:$HV$3) + COUNTBLANK(Pho!$B$3:$HV$3),FALSE)*$D$34*8</f>
        <v>0</v>
      </c>
      <c r="M38" s="350">
        <f>VLOOKUP($C38,Thong!$B$4:$TZ$15,COUNTA(Thong!$B$3:$HV$3) + COUNTBLANK(Thong!$B$3:$HV$3)-1,FALSE)</f>
        <v>0</v>
      </c>
      <c r="N38" s="350">
        <f>VLOOKUP($C38,Thong!$B$4:$TZ$15,COUNTA(Thong!$B$3:$HV$3) + COUNTBLANK(Thong!$B$3:$HV$3),FALSE)*$D$34*8</f>
        <v>0</v>
      </c>
      <c r="O38" s="354">
        <f>VLOOKUP($C38,Uyen!$B$4:$TZ$15,COUNTA(Uyen!$B$3:$HV$3) + COUNTBLANK(Uyen!$B$3:$HV$3)-1,FALSE)</f>
        <v>0</v>
      </c>
      <c r="P38" s="354">
        <f>VLOOKUP($C38,Uyen!$B$4:$TZ$15,COUNTA(Uyen!$B$3:$HV$3) + COUNTBLANK(Uyen!$B$3:$HV$3),FALSE)*$D$34*8</f>
        <v>0</v>
      </c>
      <c r="Q38" s="359">
        <f>VLOOKUP($C38,Ngoc!$B$4:$TZ$15,COUNTA(Ngoc!$B$3:$HV$3) + COUNTBLANK(Ngoc!$B$3:$HV$3)-1,FALSE)</f>
        <v>0</v>
      </c>
      <c r="R38" s="359">
        <f>VLOOKUP($C38,Ngoc!$B$4:$TZ$15,COUNTA(Ngoc!$B$3:$HV$3) + COUNTBLANK(Ngoc!$B$3:$HV$3),FALSE)*$D$34*8</f>
        <v>0</v>
      </c>
      <c r="S38" s="340">
        <f t="array" ref="S38">SUM(IF(MOD(COLUMN($E38:$R38),2)=1,$E38:$R38,0))</f>
        <v>0</v>
      </c>
      <c r="T38" s="340">
        <f t="array" ref="T38">SUM(IF(MOD(COLUMN($E38:$R38),2)=0,$E38:$R38,0))</f>
        <v>0</v>
      </c>
    </row>
    <row r="39" spans="1:21">
      <c r="B39" s="3">
        <v>3</v>
      </c>
      <c r="C39" s="2" t="s">
        <v>50</v>
      </c>
      <c r="D39" s="3" t="s">
        <v>51</v>
      </c>
      <c r="E39" s="331">
        <f>VLOOKUP($C39,Huong!$B$4:$TZ$15,COUNTA(Huong!$B$3:$HV$3) + COUNTBLANK(Huong!$B$3:$HV$3)-1,FALSE)</f>
        <v>14</v>
      </c>
      <c r="F39" s="332">
        <f>VLOOKUP($C39,Huong!$B$4:$TZ$15,COUNTA(Huong!$B$3:$HV$3) + COUNTBLANK(Huong!$B$3:$HV$3),FALSE)*$D$34*8</f>
        <v>30.4</v>
      </c>
      <c r="G39" s="325">
        <f>VLOOKUP($C39,Hoang!$B$4:$TZ$15,COUNTA(Hoang!$B$3:$HV$3) + COUNTBLANK(Hoang!$B$3:$HV$3)-1,FALSE)</f>
        <v>0</v>
      </c>
      <c r="H39" s="325">
        <f>VLOOKUP($C39,Hoang!$B$4:$TZ$15,COUNTA(Hoang!$B$3:$HV$3) + COUNTBLANK(Hoang!$B$3:$HV$3),FALSE)*$D$34*8</f>
        <v>0</v>
      </c>
      <c r="I39" s="337">
        <f>VLOOKUP($C39,Quynh!$B$4:$TZ$15,COUNTA(Quynh!$B$3:$HV$3) + COUNTBLANK(Quynh!$B$3:$HV$3)-1,FALSE)</f>
        <v>11</v>
      </c>
      <c r="J39" s="337">
        <f>VLOOKUP($C39,Quynh!$B$4:$TZ$15,COUNTA(Quynh!$B$3:$HV$3) + COUNTBLANK(Quynh!$B$3:$HV$3),FALSE)*$D$34*8</f>
        <v>108</v>
      </c>
      <c r="K39" s="345">
        <f>VLOOKUP($C39,Pho!$B$4:$TZ$15,COUNTA(Pho!$B$3:$HV$3) + COUNTBLANK(Pho!$B$3:$HV$3)-1,FALSE)</f>
        <v>0</v>
      </c>
      <c r="L39" s="345">
        <f>VLOOKUP($C39,Pho!$B$4:$TZ$15,COUNTA(Pho!$B$3:$HV$3) + COUNTBLANK(Pho!$B$3:$HV$3),FALSE)*$D$34*8</f>
        <v>0</v>
      </c>
      <c r="M39" s="350">
        <f>VLOOKUP($C39,Thong!$B$4:$TZ$15,COUNTA(Thong!$B$3:$HV$3) + COUNTBLANK(Thong!$B$3:$HV$3)-1,FALSE)</f>
        <v>22</v>
      </c>
      <c r="N39" s="350">
        <f>VLOOKUP($C39,Thong!$B$4:$TZ$15,COUNTA(Thong!$B$3:$HV$3) + COUNTBLANK(Thong!$B$3:$HV$3),FALSE)*$D$34*8</f>
        <v>157.6</v>
      </c>
      <c r="O39" s="354">
        <f>VLOOKUP($C39,Uyen!$B$4:$TZ$15,COUNTA(Uyen!$B$3:$HV$3) + COUNTBLANK(Uyen!$B$3:$HV$3)-1,FALSE)</f>
        <v>9</v>
      </c>
      <c r="P39" s="354">
        <f>VLOOKUP($C39,Uyen!$B$4:$TZ$15,COUNTA(Uyen!$B$3:$HV$3) + COUNTBLANK(Uyen!$B$3:$HV$3),FALSE)*$D$34*8</f>
        <v>12.000000000000002</v>
      </c>
      <c r="Q39" s="359">
        <f>VLOOKUP($C39,Ngoc!$B$4:$TZ$15,COUNTA(Ngoc!$B$3:$HV$3) + COUNTBLANK(Ngoc!$B$3:$HV$3)-1,FALSE)</f>
        <v>24</v>
      </c>
      <c r="R39" s="359">
        <f>VLOOKUP($C39,Ngoc!$B$4:$TZ$15,COUNTA(Ngoc!$B$3:$HV$3) + COUNTBLANK(Ngoc!$B$3:$HV$3),FALSE)*$D$34*8</f>
        <v>156</v>
      </c>
      <c r="S39" s="340">
        <f t="array" ref="S39">SUM(IF(MOD(COLUMN($E39:$R39),2)=1,$E39:$R39,0))</f>
        <v>80</v>
      </c>
      <c r="T39" s="340">
        <f t="array" ref="T39">SUM(IF(MOD(COLUMN($E39:$R39),2)=0,$E39:$R39,0))</f>
        <v>464</v>
      </c>
    </row>
    <row r="40" spans="1:21">
      <c r="B40" s="3">
        <v>4</v>
      </c>
      <c r="C40" s="2" t="s">
        <v>52</v>
      </c>
      <c r="D40" s="3" t="s">
        <v>53</v>
      </c>
      <c r="E40" s="331">
        <f>VLOOKUP($C40,Huong!$B$4:$TZ$15,COUNTA(Huong!$B$3:$HV$3) + COUNTBLANK(Huong!$B$3:$HV$3)-1,FALSE)</f>
        <v>20</v>
      </c>
      <c r="F40" s="332">
        <f>VLOOKUP($C40,Huong!$B$4:$TZ$15,COUNTA(Huong!$B$3:$HV$3) + COUNTBLANK(Huong!$B$3:$HV$3),FALSE)*$D$34*8</f>
        <v>21.6</v>
      </c>
      <c r="G40" s="325">
        <f>VLOOKUP($C40,Hoang!$B$4:$TZ$15,COUNTA(Hoang!$B$3:$HV$3) + COUNTBLANK(Hoang!$B$3:$HV$3)-1,FALSE)</f>
        <v>0</v>
      </c>
      <c r="H40" s="325">
        <f>VLOOKUP($C40,Hoang!$B$4:$TZ$15,COUNTA(Hoang!$B$3:$HV$3) + COUNTBLANK(Hoang!$B$3:$HV$3),FALSE)*$D$34*8</f>
        <v>0</v>
      </c>
      <c r="I40" s="337">
        <f>VLOOKUP($C40,Quynh!$B$4:$TZ$15,COUNTA(Quynh!$B$3:$HV$3) + COUNTBLANK(Quynh!$B$3:$HV$3)-1,FALSE)</f>
        <v>0</v>
      </c>
      <c r="J40" s="337">
        <f>VLOOKUP($C40,Quynh!$B$4:$TZ$15,COUNTA(Quynh!$B$3:$HV$3) + COUNTBLANK(Quynh!$B$3:$HV$3),FALSE)*$D$34*8</f>
        <v>0</v>
      </c>
      <c r="K40" s="345">
        <f>VLOOKUP($C40,Pho!$B$4:$TZ$15,COUNTA(Pho!$B$3:$HV$3) + COUNTBLANK(Pho!$B$3:$HV$3)-1,FALSE)</f>
        <v>0</v>
      </c>
      <c r="L40" s="345">
        <f>VLOOKUP($C40,Pho!$B$4:$TZ$15,COUNTA(Pho!$B$3:$HV$3) + COUNTBLANK(Pho!$B$3:$HV$3),FALSE)*$D$34*8</f>
        <v>0</v>
      </c>
      <c r="M40" s="350">
        <f>VLOOKUP($C40,Thong!$B$4:$TZ$15,COUNTA(Thong!$B$3:$HV$3) + COUNTBLANK(Thong!$B$3:$HV$3)-1,FALSE)</f>
        <v>0</v>
      </c>
      <c r="N40" s="350">
        <f>VLOOKUP($C40,Thong!$B$4:$TZ$15,COUNTA(Thong!$B$3:$HV$3) + COUNTBLANK(Thong!$B$3:$HV$3),FALSE)*$D$34*8</f>
        <v>0</v>
      </c>
      <c r="O40" s="354">
        <f>VLOOKUP($C40,Uyen!$B$4:$TZ$15,COUNTA(Uyen!$B$3:$HV$3) + COUNTBLANK(Uyen!$B$3:$HV$3)-1,FALSE)</f>
        <v>2</v>
      </c>
      <c r="P40" s="354">
        <f>VLOOKUP($C40,Uyen!$B$4:$TZ$15,COUNTA(Uyen!$B$3:$HV$3) + COUNTBLANK(Uyen!$B$3:$HV$3),FALSE)*$D$34*8</f>
        <v>1.6</v>
      </c>
      <c r="Q40" s="359">
        <f>VLOOKUP($C40,Ngoc!$B$4:$TZ$15,COUNTA(Ngoc!$B$3:$HV$3) + COUNTBLANK(Ngoc!$B$3:$HV$3)-1,FALSE)</f>
        <v>0</v>
      </c>
      <c r="R40" s="359">
        <f>VLOOKUP($C40,Ngoc!$B$4:$TZ$15,COUNTA(Ngoc!$B$3:$HV$3) + COUNTBLANK(Ngoc!$B$3:$HV$3),FALSE)*$D$34*8</f>
        <v>0</v>
      </c>
      <c r="S40" s="340">
        <f t="array" ref="S40">SUM(IF(MOD(COLUMN($E40:$R40),2)=1,$E40:$R40,0))</f>
        <v>22</v>
      </c>
      <c r="T40" s="340">
        <f t="array" ref="T40">SUM(IF(MOD(COLUMN($E40:$R40),2)=0,$E40:$R40,0))</f>
        <v>23.200000000000003</v>
      </c>
    </row>
    <row r="41" spans="1:21">
      <c r="B41" s="3">
        <v>5</v>
      </c>
      <c r="C41" s="2" t="s">
        <v>54</v>
      </c>
      <c r="D41" s="3" t="s">
        <v>55</v>
      </c>
      <c r="E41" s="331">
        <f>VLOOKUP($C41,Huong!$B$4:$TZ$15,COUNTA(Huong!$B$3:$HV$3) + COUNTBLANK(Huong!$B$3:$HV$3)-1,FALSE)</f>
        <v>0</v>
      </c>
      <c r="F41" s="332">
        <f>VLOOKUP($C41,Huong!$B$4:$TZ$15,COUNTA(Huong!$B$3:$HV$3) + COUNTBLANK(Huong!$B$3:$HV$3),FALSE)*$D$34*8</f>
        <v>0</v>
      </c>
      <c r="G41" s="325">
        <f>VLOOKUP($C41,Hoang!$B$4:$TZ$15,COUNTA(Hoang!$B$3:$HV$3) + COUNTBLANK(Hoang!$B$3:$HV$3)-1,FALSE)</f>
        <v>56</v>
      </c>
      <c r="H41" s="325">
        <f>VLOOKUP($C41,Hoang!$B$4:$TZ$15,COUNTA(Hoang!$B$3:$HV$3) + COUNTBLANK(Hoang!$B$3:$HV$3),FALSE)*$D$34*8</f>
        <v>40</v>
      </c>
      <c r="I41" s="337">
        <f>VLOOKUP($C41,Quynh!$B$4:$TZ$15,COUNTA(Quynh!$B$3:$HV$3) + COUNTBLANK(Quynh!$B$3:$HV$3)-1,FALSE)</f>
        <v>0</v>
      </c>
      <c r="J41" s="337">
        <f>VLOOKUP($C41,Quynh!$B$4:$TZ$15,COUNTA(Quynh!$B$3:$HV$3) + COUNTBLANK(Quynh!$B$3:$HV$3),FALSE)*$D$34*8</f>
        <v>0</v>
      </c>
      <c r="K41" s="345">
        <f>VLOOKUP($C41,Pho!$B$4:$TZ$15,COUNTA(Pho!$B$3:$HV$3) + COUNTBLANK(Pho!$B$3:$HV$3)-1,FALSE)</f>
        <v>0</v>
      </c>
      <c r="L41" s="345">
        <f>VLOOKUP($C41,Pho!$B$4:$TZ$15,COUNTA(Pho!$B$3:$HV$3) + COUNTBLANK(Pho!$B$3:$HV$3),FALSE)*$D$34*8</f>
        <v>0</v>
      </c>
      <c r="M41" s="350">
        <f>VLOOKUP($C41,Thong!$B$4:$TZ$15,COUNTA(Thong!$B$3:$HV$3) + COUNTBLANK(Thong!$B$3:$HV$3)-1,FALSE)</f>
        <v>0</v>
      </c>
      <c r="N41" s="350">
        <f>VLOOKUP($C41,Thong!$B$4:$TZ$15,COUNTA(Thong!$B$3:$HV$3) + COUNTBLANK(Thong!$B$3:$HV$3),FALSE)*$D$34*8</f>
        <v>0</v>
      </c>
      <c r="O41" s="354">
        <f>VLOOKUP($C41,Uyen!$B$4:$TZ$15,COUNTA(Uyen!$B$3:$HV$3) + COUNTBLANK(Uyen!$B$3:$HV$3)-1,FALSE)</f>
        <v>15</v>
      </c>
      <c r="P41" s="354">
        <f>VLOOKUP($C41,Uyen!$B$4:$TZ$15,COUNTA(Uyen!$B$3:$HV$3) + COUNTBLANK(Uyen!$B$3:$HV$3),FALSE)*$D$34*8</f>
        <v>8</v>
      </c>
      <c r="Q41" s="359">
        <f>VLOOKUP($C41,Ngoc!$B$4:$TZ$15,COUNTA(Ngoc!$B$3:$HV$3) + COUNTBLANK(Ngoc!$B$3:$HV$3)-1,FALSE)</f>
        <v>0</v>
      </c>
      <c r="R41" s="359">
        <f>VLOOKUP($C41,Ngoc!$B$4:$TZ$15,COUNTA(Ngoc!$B$3:$HV$3) + COUNTBLANK(Ngoc!$B$3:$HV$3),FALSE)*$D$34*8</f>
        <v>0</v>
      </c>
      <c r="S41" s="340">
        <f t="array" ref="S41">SUM(IF(MOD(COLUMN($E41:$R41),2)=1,$E41:$R41,0))</f>
        <v>71</v>
      </c>
      <c r="T41" s="340">
        <f t="array" ref="T41">SUM(IF(MOD(COLUMN($E41:$R41),2)=0,$E41:$R41,0))</f>
        <v>48</v>
      </c>
    </row>
    <row r="42" spans="1:21" ht="63.75">
      <c r="B42" s="3">
        <v>6</v>
      </c>
      <c r="C42" s="2" t="s">
        <v>56</v>
      </c>
      <c r="D42" s="3" t="s">
        <v>57</v>
      </c>
      <c r="E42" s="331">
        <f>VLOOKUP($C42,Huong!$B$4:$TZ$15,COUNTA(Huong!$B$3:$HV$3) + COUNTBLANK(Huong!$B$3:$HV$3)-1,FALSE)</f>
        <v>0</v>
      </c>
      <c r="F42" s="332">
        <f>VLOOKUP($C42,Huong!$B$4:$TZ$15,COUNTA(Huong!$B$3:$HV$3) + COUNTBLANK(Huong!$B$3:$HV$3),FALSE)*$D$34*8</f>
        <v>68.800000000000011</v>
      </c>
      <c r="G42" s="325">
        <f>VLOOKUP($C42,Hoang!$B$4:$TZ$15,COUNTA(Hoang!$B$3:$HV$3) + COUNTBLANK(Hoang!$B$3:$HV$3)-1,FALSE)</f>
        <v>0</v>
      </c>
      <c r="H42" s="325">
        <f>VLOOKUP($C42,Hoang!$B$4:$TZ$15,COUNTA(Hoang!$B$3:$HV$3) + COUNTBLANK(Hoang!$B$3:$HV$3),FALSE)*$D$34*8</f>
        <v>120</v>
      </c>
      <c r="I42" s="337">
        <f>VLOOKUP($C42,Quynh!$B$4:$TZ$15,COUNTA(Quynh!$B$3:$HV$3) + COUNTBLANK(Quynh!$B$3:$HV$3)-1,FALSE)</f>
        <v>0</v>
      </c>
      <c r="J42" s="337">
        <f>VLOOKUP($C42,Quynh!$B$4:$TZ$15,COUNTA(Quynh!$B$3:$HV$3) + COUNTBLANK(Quynh!$B$3:$HV$3),FALSE)*$D$34*8</f>
        <v>0</v>
      </c>
      <c r="K42" s="345">
        <f>VLOOKUP($C42,Pho!$B$4:$TZ$15,COUNTA(Pho!$B$3:$HV$3) + COUNTBLANK(Pho!$B$3:$HV$3)-1,FALSE)</f>
        <v>0</v>
      </c>
      <c r="L42" s="345">
        <f>VLOOKUP($C42,Pho!$B$4:$TZ$15,COUNTA(Pho!$B$3:$HV$3) + COUNTBLANK(Pho!$B$3:$HV$3),FALSE)*$D$34*8</f>
        <v>32</v>
      </c>
      <c r="M42" s="350">
        <f>VLOOKUP($C42,Thong!$B$4:$TZ$15,COUNTA(Thong!$B$3:$HV$3) + COUNTBLANK(Thong!$B$3:$HV$3)-1,FALSE)</f>
        <v>0</v>
      </c>
      <c r="N42" s="350">
        <f>VLOOKUP($C42,Thong!$B$4:$TZ$15,COUNTA(Thong!$B$3:$HV$3) + COUNTBLANK(Thong!$B$3:$HV$3),FALSE)*$D$34*8</f>
        <v>0</v>
      </c>
      <c r="O42" s="354">
        <f>VLOOKUP($C42,Uyen!$B$4:$TZ$15,COUNTA(Uyen!$B$3:$HV$3) + COUNTBLANK(Uyen!$B$3:$HV$3)-1,FALSE)</f>
        <v>0</v>
      </c>
      <c r="P42" s="354">
        <f>VLOOKUP($C42,Uyen!$B$4:$TZ$15,COUNTA(Uyen!$B$3:$HV$3) + COUNTBLANK(Uyen!$B$3:$HV$3),FALSE)*$D$34*8</f>
        <v>114.39999999999998</v>
      </c>
      <c r="Q42" s="359">
        <f>VLOOKUP($C42,Ngoc!$B$4:$TZ$15,COUNTA(Ngoc!$B$3:$HV$3) + COUNTBLANK(Ngoc!$B$3:$HV$3)-1,FALSE)</f>
        <v>0</v>
      </c>
      <c r="R42" s="359">
        <f>VLOOKUP($C42,Ngoc!$B$4:$TZ$15,COUNTA(Ngoc!$B$3:$HV$3) + COUNTBLANK(Ngoc!$B$3:$HV$3),FALSE)*$D$34*8</f>
        <v>4</v>
      </c>
      <c r="S42" s="340">
        <f t="array" ref="S42">SUM(IF(MOD(COLUMN($E42:$R42),2)=1,$E42:$R42,0))</f>
        <v>0</v>
      </c>
      <c r="T42" s="340">
        <f t="array" ref="T42">SUM(IF(MOD(COLUMN($E42:$R42),2)=0,$E42:$R42,0))</f>
        <v>339.2</v>
      </c>
      <c r="U42" s="139" t="s">
        <v>66</v>
      </c>
    </row>
    <row r="43" spans="1:21" ht="38.25">
      <c r="B43" s="3">
        <v>7</v>
      </c>
      <c r="C43" s="2" t="s">
        <v>21</v>
      </c>
      <c r="D43" s="3" t="s">
        <v>58</v>
      </c>
      <c r="E43" s="331">
        <f>VLOOKUP($C43,Huong!$B$4:$TZ$15,COUNTA(Huong!$B$3:$HV$3) + COUNTBLANK(Huong!$B$3:$HV$3)-1,FALSE)</f>
        <v>0</v>
      </c>
      <c r="F43" s="332">
        <f>VLOOKUP($C43,Huong!$B$4:$TZ$15,COUNTA(Huong!$B$3:$HV$3) + COUNTBLANK(Huong!$B$3:$HV$3),FALSE)*$D$34*8</f>
        <v>24</v>
      </c>
      <c r="G43" s="325">
        <f>VLOOKUP($C43,Hoang!$B$4:$TZ$15,COUNTA(Hoang!$B$3:$HV$3) + COUNTBLANK(Hoang!$B$3:$HV$3)-1,FALSE)</f>
        <v>0</v>
      </c>
      <c r="H43" s="325">
        <f>VLOOKUP($C43,Hoang!$B$4:$TZ$15,COUNTA(Hoang!$B$3:$HV$3) + COUNTBLANK(Hoang!$B$3:$HV$3),FALSE)*$D$34*8</f>
        <v>0</v>
      </c>
      <c r="I43" s="337">
        <f>VLOOKUP($C43,Quynh!$B$4:$TZ$15,COUNTA(Quynh!$B$3:$HV$3) + COUNTBLANK(Quynh!$B$3:$HV$3)-1,FALSE)</f>
        <v>0</v>
      </c>
      <c r="J43" s="337">
        <f>VLOOKUP($C43,Quynh!$B$4:$TZ$15,COUNTA(Quynh!$B$3:$HV$3) + COUNTBLANK(Quynh!$B$3:$HV$3),FALSE)*$D$34*8</f>
        <v>12.000000000000002</v>
      </c>
      <c r="K43" s="345">
        <f>VLOOKUP($C43,Pho!$B$4:$TZ$15,COUNTA(Pho!$B$3:$HV$3) + COUNTBLANK(Pho!$B$3:$HV$3)-1,FALSE)</f>
        <v>0</v>
      </c>
      <c r="L43" s="345">
        <f>VLOOKUP($C43,Pho!$B$4:$TZ$15,COUNTA(Pho!$B$3:$HV$3) + COUNTBLANK(Pho!$B$3:$HV$3),FALSE)*$D$34*8</f>
        <v>92.8</v>
      </c>
      <c r="M43" s="350">
        <f>VLOOKUP($C43,Thong!$B$4:$TZ$15,COUNTA(Thong!$B$3:$HV$3) + COUNTBLANK(Thong!$B$3:$HV$3)-1,FALSE)</f>
        <v>0</v>
      </c>
      <c r="N43" s="350">
        <f>VLOOKUP($C43,Thong!$B$4:$TZ$15,COUNTA(Thong!$B$3:$HV$3) + COUNTBLANK(Thong!$B$3:$HV$3),FALSE)*$D$34*8</f>
        <v>2.4</v>
      </c>
      <c r="O43" s="354">
        <f>VLOOKUP($C43,Uyen!$B$4:$TZ$15,COUNTA(Uyen!$B$3:$HV$3) + COUNTBLANK(Uyen!$B$3:$HV$3)-1,FALSE)</f>
        <v>0</v>
      </c>
      <c r="P43" s="354">
        <f>VLOOKUP($C43,Uyen!$B$4:$TZ$15,COUNTA(Uyen!$B$3:$HV$3) + COUNTBLANK(Uyen!$B$3:$HV$3),FALSE)*$D$34*8</f>
        <v>0</v>
      </c>
      <c r="Q43" s="359">
        <f>VLOOKUP($C43,Ngoc!$B$4:$TZ$15,COUNTA(Ngoc!$B$3:$HV$3) + COUNTBLANK(Ngoc!$B$3:$HV$3)-1,FALSE)</f>
        <v>0</v>
      </c>
      <c r="R43" s="359">
        <f>VLOOKUP($C43,Ngoc!$B$4:$TZ$15,COUNTA(Ngoc!$B$3:$HV$3) + COUNTBLANK(Ngoc!$B$3:$HV$3),FALSE)*$D$34*8</f>
        <v>0</v>
      </c>
      <c r="S43" s="340">
        <f t="array" ref="S43">SUM(IF(MOD(COLUMN($E43:$R43),2)=1,$E43:$R43,0))</f>
        <v>0</v>
      </c>
      <c r="T43" s="340">
        <f t="array" ref="T43">SUM(IF(MOD(COLUMN($E43:$R43),2)=0,$E43:$R43,0))</f>
        <v>131.20000000000002</v>
      </c>
      <c r="U43" s="139" t="s">
        <v>67</v>
      </c>
    </row>
    <row r="44" spans="1:21">
      <c r="B44" s="3">
        <v>8</v>
      </c>
      <c r="C44" s="2" t="s">
        <v>22</v>
      </c>
      <c r="D44" s="3" t="s">
        <v>59</v>
      </c>
      <c r="E44" s="331">
        <f>VLOOKUP($C44,Huong!$B$4:$TZ$15,COUNTA(Huong!$B$3:$HV$3) + COUNTBLANK(Huong!$B$3:$HV$3)-1,FALSE)</f>
        <v>0</v>
      </c>
      <c r="F44" s="332">
        <f>VLOOKUP($C44,Huong!$B$4:$TZ$15,COUNTA(Huong!$B$3:$HV$3) + COUNTBLANK(Huong!$B$3:$HV$3),FALSE)*$D$34*8</f>
        <v>16</v>
      </c>
      <c r="G44" s="325">
        <f>VLOOKUP($C44,Hoang!$B$4:$TZ$15,COUNTA(Hoang!$B$3:$HV$3) + COUNTBLANK(Hoang!$B$3:$HV$3)-1,FALSE)</f>
        <v>0</v>
      </c>
      <c r="H44" s="325">
        <f>VLOOKUP($C44,Hoang!$B$4:$TZ$15,COUNTA(Hoang!$B$3:$HV$3) + COUNTBLANK(Hoang!$B$3:$HV$3),FALSE)*$D$34*8</f>
        <v>0</v>
      </c>
      <c r="I44" s="337">
        <f>VLOOKUP($C44,Quynh!$B$4:$TZ$15,COUNTA(Quynh!$B$3:$HV$3) + COUNTBLANK(Quynh!$B$3:$HV$3)-1,FALSE)</f>
        <v>0</v>
      </c>
      <c r="J44" s="337">
        <f>VLOOKUP($C44,Quynh!$B$4:$TZ$15,COUNTA(Quynh!$B$3:$HV$3) + COUNTBLANK(Quynh!$B$3:$HV$3),FALSE)*$D$34*8</f>
        <v>40</v>
      </c>
      <c r="K44" s="345">
        <f>VLOOKUP($C44,Pho!$B$4:$TZ$15,COUNTA(Pho!$B$3:$HV$3) + COUNTBLANK(Pho!$B$3:$HV$3)-1,FALSE)</f>
        <v>0</v>
      </c>
      <c r="L44" s="345">
        <f>VLOOKUP($C44,Pho!$B$4:$TZ$15,COUNTA(Pho!$B$3:$HV$3) + COUNTBLANK(Pho!$B$3:$HV$3),FALSE)*$D$34*8</f>
        <v>35.199999999999996</v>
      </c>
      <c r="M44" s="350">
        <f>VLOOKUP($C44,Thong!$B$4:$TZ$15,COUNTA(Thong!$B$3:$HV$3) + COUNTBLANK(Thong!$B$3:$HV$3)-1,FALSE)</f>
        <v>0</v>
      </c>
      <c r="N44" s="350">
        <f>VLOOKUP($C44,Thong!$B$4:$TZ$15,COUNTA(Thong!$B$3:$HV$3) + COUNTBLANK(Thong!$B$3:$HV$3),FALSE)*$D$34*8</f>
        <v>0</v>
      </c>
      <c r="O44" s="354">
        <f>VLOOKUP($C44,Uyen!$B$4:$TZ$15,COUNTA(Uyen!$B$3:$HV$3) + COUNTBLANK(Uyen!$B$3:$HV$3)-1,FALSE)</f>
        <v>0</v>
      </c>
      <c r="P44" s="354">
        <f>VLOOKUP($C44,Uyen!$B$4:$TZ$15,COUNTA(Uyen!$B$3:$HV$3) + COUNTBLANK(Uyen!$B$3:$HV$3),FALSE)*$D$34*8</f>
        <v>24</v>
      </c>
      <c r="Q44" s="359">
        <f>VLOOKUP($C44,Ngoc!$B$4:$TZ$15,COUNTA(Ngoc!$B$3:$HV$3) + COUNTBLANK(Ngoc!$B$3:$HV$3)-1,FALSE)</f>
        <v>0</v>
      </c>
      <c r="R44" s="359">
        <f>VLOOKUP($C44,Ngoc!$B$4:$TZ$15,COUNTA(Ngoc!$B$3:$HV$3) + COUNTBLANK(Ngoc!$B$3:$HV$3),FALSE)*$D$34*8</f>
        <v>0</v>
      </c>
      <c r="S44" s="340">
        <f t="array" ref="S44">SUM(IF(MOD(COLUMN($E44:$R44),2)=1,$E44:$R44,0))</f>
        <v>0</v>
      </c>
      <c r="T44" s="340">
        <f t="array" ref="T44">SUM(IF(MOD(COLUMN($E44:$R44),2)=0,$E44:$R44,0))</f>
        <v>115.19999999999999</v>
      </c>
      <c r="U44" t="s">
        <v>68</v>
      </c>
    </row>
    <row r="45" spans="1:21">
      <c r="A45" s="361" t="s">
        <v>9</v>
      </c>
      <c r="C45" s="244" t="s">
        <v>34</v>
      </c>
      <c r="D45" s="245">
        <v>23</v>
      </c>
    </row>
    <row r="46" spans="1:21">
      <c r="B46" s="13" t="s">
        <v>35</v>
      </c>
      <c r="C46" s="13" t="s">
        <v>36</v>
      </c>
      <c r="D46" s="13" t="s">
        <v>15</v>
      </c>
      <c r="E46" s="466" t="s">
        <v>37</v>
      </c>
      <c r="F46" s="467"/>
      <c r="G46" s="468" t="s">
        <v>38</v>
      </c>
      <c r="H46" s="469"/>
      <c r="I46" s="470" t="s">
        <v>39</v>
      </c>
      <c r="J46" s="471"/>
      <c r="K46" s="472" t="s">
        <v>40</v>
      </c>
      <c r="L46" s="473"/>
      <c r="M46" s="474" t="s">
        <v>41</v>
      </c>
      <c r="N46" s="475"/>
      <c r="O46" s="460" t="s">
        <v>42</v>
      </c>
      <c r="P46" s="461"/>
      <c r="Q46" s="462" t="s">
        <v>43</v>
      </c>
      <c r="R46" s="463"/>
      <c r="S46" s="464" t="s">
        <v>44</v>
      </c>
      <c r="T46" s="465"/>
    </row>
    <row r="47" spans="1:21">
      <c r="B47" s="13"/>
      <c r="C47" s="13"/>
      <c r="D47" s="13"/>
      <c r="E47" s="327" t="s">
        <v>16</v>
      </c>
      <c r="F47" s="327" t="s">
        <v>45</v>
      </c>
      <c r="G47" s="322" t="s">
        <v>16</v>
      </c>
      <c r="H47" s="322" t="s">
        <v>45</v>
      </c>
      <c r="I47" s="334" t="s">
        <v>16</v>
      </c>
      <c r="J47" s="334" t="s">
        <v>45</v>
      </c>
      <c r="K47" s="342" t="s">
        <v>16</v>
      </c>
      <c r="L47" s="342" t="s">
        <v>45</v>
      </c>
      <c r="M47" s="347" t="s">
        <v>16</v>
      </c>
      <c r="N47" s="347" t="s">
        <v>45</v>
      </c>
      <c r="O47" s="351" t="s">
        <v>16</v>
      </c>
      <c r="P47" s="351" t="s">
        <v>45</v>
      </c>
      <c r="Q47" s="356" t="s">
        <v>16</v>
      </c>
      <c r="R47" s="356" t="s">
        <v>45</v>
      </c>
      <c r="S47" s="13" t="s">
        <v>16</v>
      </c>
      <c r="T47" s="13" t="s">
        <v>45</v>
      </c>
    </row>
    <row r="48" spans="1:21">
      <c r="B48" s="3">
        <v>1</v>
      </c>
      <c r="C48" s="212" t="s">
        <v>46</v>
      </c>
      <c r="D48" s="3" t="s">
        <v>47</v>
      </c>
      <c r="E48" s="331">
        <f>VLOOKUP($C48,Huong!$B$4:$TZ$15,COUNTA(Huong!$B$3:$KB$3) + COUNTBLANK(Huong!$B$3:$KB$3)-1,FALSE)</f>
        <v>0</v>
      </c>
      <c r="F48" s="332">
        <f>VLOOKUP($C48,Huong!$B$4:$TZ$15,COUNTA(Huong!$B$3:$KB$3) + COUNTBLANK(Huong!$B$3:$KB$3),FALSE)*$D$45*8</f>
        <v>0</v>
      </c>
      <c r="G48" s="325">
        <f>VLOOKUP($C48,Hoang!$B$4:$TZ$15,COUNTA(Hoang!$B$3:$KB$3) + COUNTBLANK(Hoang!$B$3:$KB$3)-1,FALSE)</f>
        <v>30</v>
      </c>
      <c r="H48" s="325">
        <f>VLOOKUP($C48,Hoang!$B$4:$TZ$15,COUNTA(Hoang!$B$3:$KB$3) + COUNTBLANK(Hoang!$B$3:$KB$3),FALSE)*$D$45*8</f>
        <v>52.133333333333333</v>
      </c>
      <c r="I48" s="337">
        <f>VLOOKUP($C48,Quynh!$B$4:$TZ$15,COUNTA(Quynh!$B$3:$KB$3) + COUNTBLANK(Quynh!$B$3:$KB$3)-1,FALSE)</f>
        <v>0</v>
      </c>
      <c r="J48" s="337">
        <f>VLOOKUP($C48,Quynh!$B$4:$TZ$15,COUNTA(Quynh!$B$3:$KB$3) + COUNTBLANK(Quynh!$B$3:$KB$3),FALSE)*$D$45*8</f>
        <v>0</v>
      </c>
      <c r="K48" s="345">
        <f>VLOOKUP($C48,Pho!$B$4:$TZ$15,COUNTA(Pho!$B$3:$KB$3) + COUNTBLANK(Pho!$B$3:$KB$3)-1,FALSE)</f>
        <v>0</v>
      </c>
      <c r="L48" s="345">
        <f>VLOOKUP($C48,Pho!$B$4:$TZ$15,COUNTA(Pho!$B$3:$KB$3) + COUNTBLANK(Pho!$B$3:$KB$3),FALSE)*$D$45*8</f>
        <v>0</v>
      </c>
      <c r="M48" s="350">
        <f>VLOOKUP($C48,Thong!$B$4:$TZ$15,COUNTA(Thong!$B$3:$KB$3) + COUNTBLANK(Thong!$B$3:$KB$3)-1,FALSE)</f>
        <v>0</v>
      </c>
      <c r="N48" s="350">
        <f>VLOOKUP($C48,Thong!$B$4:$TZ$15,COUNTA(Thong!$B$3:$KB$3) + COUNTBLANK(Thong!$B$3:$KB$3),FALSE)*$D$45*8</f>
        <v>0</v>
      </c>
      <c r="O48" s="354">
        <f>VLOOKUP($C48,Uyen!$B$4:$TZ$15,COUNTA(Uyen!$B$3:$KB$3) + COUNTBLANK(Uyen!$B$3:$KB$3)-1,FALSE)</f>
        <v>0</v>
      </c>
      <c r="P48" s="354">
        <f>VLOOKUP($C48,Uyen!$B$4:$TZ$15,COUNTA(Uyen!$B$3:$KB$3) + COUNTBLANK(Uyen!$B$3:$DR$3),FALSE)*$D$45*8</f>
        <v>0</v>
      </c>
      <c r="Q48" s="359">
        <f>VLOOKUP($C48,Ngoc!$B$4:$TZ$15,COUNTA(Ngoc!$B$3:$KB$3) + COUNTBLANK(Ngoc!$B$3:$KB$3)-1,FALSE)</f>
        <v>0</v>
      </c>
      <c r="R48" s="359">
        <f>VLOOKUP($C48,Ngoc!$B$4:$TZ$15,COUNTA(Ngoc!$B$3:$KB$3) + COUNTBLANK(Ngoc!$B$3:$KB$3),FALSE)*$D$45*8</f>
        <v>6.1333333333333329</v>
      </c>
      <c r="S48" s="340">
        <f t="array" ref="S48">SUM(IF(MOD(COLUMN($E48:$R48),2)=1,$E48:$R48,0))</f>
        <v>30</v>
      </c>
      <c r="T48" s="340">
        <f t="array" ref="T48">SUM(IF(MOD(COLUMN($E48:$R48),2)=0,$E48:$R48,0))</f>
        <v>58.266666666666666</v>
      </c>
    </row>
    <row r="49" spans="1:21">
      <c r="B49" s="3">
        <v>2</v>
      </c>
      <c r="C49" s="2" t="s">
        <v>48</v>
      </c>
      <c r="D49" s="3" t="s">
        <v>49</v>
      </c>
      <c r="E49" s="331">
        <f>VLOOKUP($C49,Huong!$B$4:$TZ$15,COUNTA(Huong!$B$3:$KB$3) + COUNTBLANK(Huong!$B$3:$KB$3)-1,FALSE)</f>
        <v>0</v>
      </c>
      <c r="F49" s="332">
        <f>VLOOKUP($C49,Huong!$B$4:$TZ$15,COUNTA(Huong!$B$3:$KB$3) + COUNTBLANK(Huong!$B$3:$KB$3),FALSE)*$D$45*8</f>
        <v>0</v>
      </c>
      <c r="G49" s="325">
        <f>VLOOKUP($C49,Hoang!$B$4:$TZ$15,COUNTA(Hoang!$B$3:$KB$3) + COUNTBLANK(Hoang!$B$3:$KB$3)-1,FALSE)</f>
        <v>0</v>
      </c>
      <c r="H49" s="325">
        <f>VLOOKUP($C49,Hoang!$B$4:$TZ$15,COUNTA(Hoang!$B$3:$KB$3) + COUNTBLANK(Hoang!$B$3:$KB$3),FALSE)*$D$45*8</f>
        <v>0</v>
      </c>
      <c r="I49" s="337">
        <f>VLOOKUP($C49,Quynh!$B$4:$TZ$15,COUNTA(Quynh!$B$3:$KB$3) + COUNTBLANK(Quynh!$B$3:$KB$3)-1,FALSE)</f>
        <v>0</v>
      </c>
      <c r="J49" s="337">
        <f>VLOOKUP($C49,Quynh!$B$4:$TZ$15,COUNTA(Quynh!$B$3:$KB$3) + COUNTBLANK(Quynh!$B$3:$KB$3),FALSE)*$D$45*8</f>
        <v>0</v>
      </c>
      <c r="K49" s="345">
        <f>VLOOKUP($C49,Pho!$B$4:$TZ$15,COUNTA(Pho!$B$3:$KB$3) + COUNTBLANK(Pho!$B$3:$KB$3)-1,FALSE)</f>
        <v>0</v>
      </c>
      <c r="L49" s="345">
        <f>VLOOKUP($C49,Pho!$B$4:$TZ$15,COUNTA(Pho!$B$3:$KB$3) + COUNTBLANK(Pho!$B$3:$KB$3),FALSE)*$D$45*8</f>
        <v>0</v>
      </c>
      <c r="M49" s="350">
        <f>VLOOKUP($C49,Thong!$B$4:$TZ$15,COUNTA(Thong!$B$3:$KB$3) + COUNTBLANK(Thong!$B$3:$KB$3)-1,FALSE)</f>
        <v>0</v>
      </c>
      <c r="N49" s="350">
        <f>VLOOKUP($C49,Thong!$B$4:$TZ$15,COUNTA(Thong!$B$3:$KB$3) + COUNTBLANK(Thong!$B$3:$KB$3),FALSE)*$D$45*8</f>
        <v>0</v>
      </c>
      <c r="O49" s="354">
        <f>VLOOKUP($C49,Uyen!$B$4:$TZ$15,COUNTA(Uyen!$B$3:$KB$3) + COUNTBLANK(Uyen!$B$3:$KB$3)-1,FALSE)</f>
        <v>0</v>
      </c>
      <c r="P49" s="354">
        <f>VLOOKUP($C49,Uyen!$B$4:$TZ$15,COUNTA(Uyen!$B$3:$KB$3) + COUNTBLANK(Uyen!$B$3:$DR$3),FALSE)*$D$45*8</f>
        <v>0</v>
      </c>
      <c r="Q49" s="359">
        <f>VLOOKUP($C49,Ngoc!$B$4:$TZ$15,COUNTA(Ngoc!$B$3:$KB$3) + COUNTBLANK(Ngoc!$B$3:$KB$3)-1,FALSE)</f>
        <v>0</v>
      </c>
      <c r="R49" s="359">
        <f>VLOOKUP($C49,Ngoc!$B$4:$TZ$15,COUNTA(Ngoc!$B$3:$KB$3) + COUNTBLANK(Ngoc!$B$3:$KB$3),FALSE)*$D$45*8</f>
        <v>0</v>
      </c>
      <c r="S49" s="340">
        <f t="array" ref="S49">SUM(IF(MOD(COLUMN($E49:$R49),2)=1,$E49:$R49,0))</f>
        <v>0</v>
      </c>
      <c r="T49" s="340">
        <f t="array" ref="T49">SUM(IF(MOD(COLUMN($E49:$R49),2)=0,$E49:$R49,0))</f>
        <v>0</v>
      </c>
    </row>
    <row r="50" spans="1:21">
      <c r="B50" s="3">
        <v>3</v>
      </c>
      <c r="C50" s="2" t="s">
        <v>50</v>
      </c>
      <c r="D50" s="3" t="s">
        <v>51</v>
      </c>
      <c r="E50" s="331">
        <f>VLOOKUP($C50,Huong!$B$4:$TZ$15,COUNTA(Huong!$B$3:$KB$3) + COUNTBLANK(Huong!$B$3:$KB$3)-1,FALSE)</f>
        <v>35</v>
      </c>
      <c r="F50" s="332">
        <f>VLOOKUP($C50,Huong!$B$4:$TZ$15,COUNTA(Huong!$B$3:$KB$3) + COUNTBLANK(Huong!$B$3:$KB$3),FALSE)*$D$45*8</f>
        <v>160.93866666666665</v>
      </c>
      <c r="G50" s="325">
        <f>VLOOKUP($C50,Hoang!$B$4:$TZ$15,COUNTA(Hoang!$B$3:$KB$3) + COUNTBLANK(Hoang!$B$3:$KB$3)-1,FALSE)</f>
        <v>22</v>
      </c>
      <c r="H50" s="325">
        <f>VLOOKUP($C50,Hoang!$B$4:$TZ$15,COUNTA(Hoang!$B$3:$KB$3) + COUNTBLANK(Hoang!$B$3:$KB$3),FALSE)*$D$45*8</f>
        <v>13.799999999999999</v>
      </c>
      <c r="I50" s="337">
        <f>VLOOKUP($C50,Quynh!$B$4:$TZ$15,COUNTA(Quynh!$B$3:$KB$3) + COUNTBLANK(Quynh!$B$3:$KB$3)-1,FALSE)</f>
        <v>7</v>
      </c>
      <c r="J50" s="337">
        <f>VLOOKUP($C50,Quynh!$B$4:$TZ$15,COUNTA(Quynh!$B$3:$KB$3) + COUNTBLANK(Quynh!$B$3:$KB$3),FALSE)*$D$45*8</f>
        <v>152.84266666666667</v>
      </c>
      <c r="K50" s="345">
        <f>VLOOKUP($C50,Pho!$B$4:$TZ$15,COUNTA(Pho!$B$3:$KB$3) + COUNTBLANK(Pho!$B$3:$KB$3)-1,FALSE)</f>
        <v>0</v>
      </c>
      <c r="L50" s="345">
        <f>VLOOKUP($C50,Pho!$B$4:$TZ$15,COUNTA(Pho!$B$3:$KB$3) + COUNTBLANK(Pho!$B$3:$KB$3),FALSE)*$D$45*8</f>
        <v>0</v>
      </c>
      <c r="M50" s="350">
        <f>VLOOKUP($C50,Thong!$B$4:$TZ$15,COUNTA(Thong!$B$3:$KB$3) + COUNTBLANK(Thong!$B$3:$KB$3)-1,FALSE)</f>
        <v>15</v>
      </c>
      <c r="N50" s="350">
        <f>VLOOKUP($C50,Thong!$B$4:$TZ$15,COUNTA(Thong!$B$3:$KB$3) + COUNTBLANK(Thong!$B$3:$KB$3),FALSE)*$D$45*8</f>
        <v>171.488</v>
      </c>
      <c r="O50" s="354">
        <f>VLOOKUP($C50,Uyen!$B$4:$TZ$15,COUNTA(Uyen!$B$3:$KB$3) + COUNTBLANK(Uyen!$B$3:$KB$3)-1,FALSE)</f>
        <v>21</v>
      </c>
      <c r="P50" s="354">
        <f>VLOOKUP($C50,Uyen!$B$4:$TZ$15,COUNTA(Uyen!$B$3:$KB$3) + COUNTBLANK(Uyen!$B$3:$DR$3),FALSE)*$D$45*8</f>
        <v>101.56799999999998</v>
      </c>
      <c r="Q50" s="359">
        <f>VLOOKUP($C50,Ngoc!$B$4:$TZ$15,COUNTA(Ngoc!$B$3:$KB$3) + COUNTBLANK(Ngoc!$B$3:$KB$3)-1,FALSE)</f>
        <v>22</v>
      </c>
      <c r="R50" s="359">
        <f>VLOOKUP($C50,Ngoc!$B$4:$TZ$15,COUNTA(Ngoc!$B$3:$KB$3) + COUNTBLANK(Ngoc!$B$3:$KB$3),FALSE)*$D$45*8</f>
        <v>121.19466666666668</v>
      </c>
      <c r="S50" s="340">
        <f t="array" ref="S50">SUM(IF(MOD(COLUMN($E50:$R50),2)=1,$E50:$R50,0))</f>
        <v>122</v>
      </c>
      <c r="T50" s="340">
        <f t="array" ref="T50">SUM(IF(MOD(COLUMN($E50:$R50),2)=0,$E50:$R50,0))</f>
        <v>721.83199999999999</v>
      </c>
    </row>
    <row r="51" spans="1:21">
      <c r="B51" s="3">
        <v>4</v>
      </c>
      <c r="C51" s="2" t="s">
        <v>52</v>
      </c>
      <c r="D51" s="3" t="s">
        <v>53</v>
      </c>
      <c r="E51" s="331">
        <f>VLOOKUP($C51,Huong!$B$4:$TZ$15,COUNTA(Huong!$B$3:$KB$3) + COUNTBLANK(Huong!$B$3:$KB$3)-1,FALSE)</f>
        <v>7</v>
      </c>
      <c r="F51" s="332">
        <f>VLOOKUP($C51,Huong!$B$4:$TZ$15,COUNTA(Huong!$B$3:$KB$3) + COUNTBLANK(Huong!$B$3:$KB$3),FALSE)*$D$45*8</f>
        <v>3.1893333333333334</v>
      </c>
      <c r="G51" s="325">
        <f>VLOOKUP($C51,Hoang!$B$4:$TZ$15,COUNTA(Hoang!$B$3:$KB$3) + COUNTBLANK(Hoang!$B$3:$KB$3)-1,FALSE)</f>
        <v>0</v>
      </c>
      <c r="H51" s="325">
        <f>VLOOKUP($C51,Hoang!$B$4:$TZ$15,COUNTA(Hoang!$B$3:$KB$3) + COUNTBLANK(Hoang!$B$3:$KB$3),FALSE)*$D$45*8</f>
        <v>0</v>
      </c>
      <c r="I51" s="337">
        <f>VLOOKUP($C51,Quynh!$B$4:$TZ$15,COUNTA(Quynh!$B$3:$KB$3) + COUNTBLANK(Quynh!$B$3:$KB$3)-1,FALSE)</f>
        <v>0</v>
      </c>
      <c r="J51" s="337">
        <f>VLOOKUP($C51,Quynh!$B$4:$TZ$15,COUNTA(Quynh!$B$3:$KB$3) + COUNTBLANK(Quynh!$B$3:$KB$3),FALSE)*$D$45*8</f>
        <v>0</v>
      </c>
      <c r="K51" s="345">
        <f>VLOOKUP($C51,Pho!$B$4:$TZ$15,COUNTA(Pho!$B$3:$KB$3) + COUNTBLANK(Pho!$B$3:$KB$3)-1,FALSE)</f>
        <v>0</v>
      </c>
      <c r="L51" s="345">
        <f>VLOOKUP($C51,Pho!$B$4:$TZ$15,COUNTA(Pho!$B$3:$KB$3) + COUNTBLANK(Pho!$B$3:$KB$3),FALSE)*$D$45*8</f>
        <v>0</v>
      </c>
      <c r="M51" s="350">
        <f>VLOOKUP($C51,Thong!$B$4:$TZ$15,COUNTA(Thong!$B$3:$KB$3) + COUNTBLANK(Thong!$B$3:$KB$3)-1,FALSE)</f>
        <v>0</v>
      </c>
      <c r="N51" s="350">
        <f>VLOOKUP($C51,Thong!$B$4:$TZ$15,COUNTA(Thong!$B$3:$KB$3) + COUNTBLANK(Thong!$B$3:$KB$3),FALSE)*$D$45*8</f>
        <v>0</v>
      </c>
      <c r="O51" s="354">
        <f>VLOOKUP($C51,Uyen!$B$4:$TZ$15,COUNTA(Uyen!$B$3:$KB$3) + COUNTBLANK(Uyen!$B$3:$KB$3)-1,FALSE)</f>
        <v>0</v>
      </c>
      <c r="P51" s="354">
        <f>VLOOKUP($C51,Uyen!$B$4:$TZ$15,COUNTA(Uyen!$B$3:$KB$3) + COUNTBLANK(Uyen!$B$3:$DR$3),FALSE)*$D$45*8</f>
        <v>0</v>
      </c>
      <c r="Q51" s="359">
        <f>VLOOKUP($C51,Ngoc!$B$4:$TZ$15,COUNTA(Ngoc!$B$3:$KB$3) + COUNTBLANK(Ngoc!$B$3:$KB$3)-1,FALSE)</f>
        <v>0</v>
      </c>
      <c r="R51" s="359">
        <f>VLOOKUP($C51,Ngoc!$B$4:$TZ$15,COUNTA(Ngoc!$B$3:$KB$3) + COUNTBLANK(Ngoc!$B$3:$KB$3),FALSE)*$D$45*8</f>
        <v>0</v>
      </c>
      <c r="S51" s="340">
        <f t="array" ref="S51">SUM(IF(MOD(COLUMN($E51:$R51),2)=1,$E51:$R51,0))</f>
        <v>7</v>
      </c>
      <c r="T51" s="340">
        <f t="array" ref="T51">SUM(IF(MOD(COLUMN($E51:$R51),2)=0,$E51:$R51,0))</f>
        <v>3.1893333333333334</v>
      </c>
    </row>
    <row r="52" spans="1:21">
      <c r="B52" s="3">
        <v>5</v>
      </c>
      <c r="C52" s="2" t="s">
        <v>54</v>
      </c>
      <c r="D52" s="3" t="s">
        <v>55</v>
      </c>
      <c r="E52" s="331">
        <f>VLOOKUP($C52,Huong!$B$4:$TZ$15,COUNTA(Huong!$B$3:$KB$3) + COUNTBLANK(Huong!$B$3:$KB$3)-1,FALSE)</f>
        <v>1</v>
      </c>
      <c r="F52" s="332">
        <f>VLOOKUP($C52,Huong!$B$4:$TZ$15,COUNTA(Huong!$B$3:$KB$3) + COUNTBLANK(Huong!$B$3:$KB$3),FALSE)*$D$45*8</f>
        <v>1.472</v>
      </c>
      <c r="G52" s="325">
        <f>VLOOKUP($C52,Hoang!$B$4:$TZ$15,COUNTA(Hoang!$B$3:$KB$3) + COUNTBLANK(Hoang!$B$3:$KB$3)-1,FALSE)</f>
        <v>160</v>
      </c>
      <c r="H52" s="325">
        <f>VLOOKUP($C52,Hoang!$B$4:$TZ$15,COUNTA(Hoang!$B$3:$KB$3) + COUNTBLANK(Hoang!$B$3:$KB$3),FALSE)*$D$45*8</f>
        <v>46</v>
      </c>
      <c r="I52" s="337">
        <f>VLOOKUP($C52,Quynh!$B$4:$TZ$15,COUNTA(Quynh!$B$3:$KB$3) + COUNTBLANK(Quynh!$B$3:$KB$3)-1,FALSE)</f>
        <v>0</v>
      </c>
      <c r="J52" s="337">
        <f>VLOOKUP($C52,Quynh!$B$4:$TZ$15,COUNTA(Quynh!$B$3:$KB$3) + COUNTBLANK(Quynh!$B$3:$KB$3),FALSE)*$D$45*8</f>
        <v>0</v>
      </c>
      <c r="K52" s="345">
        <f>VLOOKUP($C52,Pho!$B$4:$TZ$15,COUNTA(Pho!$B$3:$KB$3) + COUNTBLANK(Pho!$B$3:$KB$3)-1,FALSE)</f>
        <v>0</v>
      </c>
      <c r="L52" s="345">
        <f>VLOOKUP($C52,Pho!$B$4:$TZ$15,COUNTA(Pho!$B$3:$KB$3) + COUNTBLANK(Pho!$B$3:$KB$3),FALSE)*$D$45*8</f>
        <v>0</v>
      </c>
      <c r="M52" s="350">
        <f>VLOOKUP($C52,Thong!$B$4:$TZ$15,COUNTA(Thong!$B$3:$KB$3) + COUNTBLANK(Thong!$B$3:$KB$3)-1,FALSE)</f>
        <v>0</v>
      </c>
      <c r="N52" s="350">
        <f>VLOOKUP($C52,Thong!$B$4:$TZ$15,COUNTA(Thong!$B$3:$KB$3) + COUNTBLANK(Thong!$B$3:$KB$3),FALSE)*$D$45*8</f>
        <v>0</v>
      </c>
      <c r="O52" s="354">
        <f>VLOOKUP($C52,Uyen!$B$4:$TZ$15,COUNTA(Uyen!$B$3:$KB$3) + COUNTBLANK(Uyen!$B$3:$KB$3)-1,FALSE)</f>
        <v>76</v>
      </c>
      <c r="P52" s="354">
        <f>VLOOKUP($C52,Uyen!$B$4:$TZ$15,COUNTA(Uyen!$B$3:$KB$3) + COUNTBLANK(Uyen!$B$3:$DR$3),FALSE)*$D$45*8</f>
        <v>29.44</v>
      </c>
      <c r="Q52" s="359">
        <f>VLOOKUP($C52,Ngoc!$B$4:$TZ$15,COUNTA(Ngoc!$B$3:$KB$3) + COUNTBLANK(Ngoc!$B$3:$KB$3)-1,FALSE)</f>
        <v>30</v>
      </c>
      <c r="R52" s="359">
        <f>VLOOKUP($C52,Ngoc!$B$4:$TZ$15,COUNTA(Ngoc!$B$3:$KB$3) + COUNTBLANK(Ngoc!$B$3:$KB$3),FALSE)*$D$45*8</f>
        <v>14.72</v>
      </c>
      <c r="S52" s="340">
        <f t="array" ref="S52">SUM(IF(MOD(COLUMN($E52:$R52),2)=1,$E52:$R52,0))</f>
        <v>267</v>
      </c>
      <c r="T52" s="340">
        <f t="array" ref="T52">SUM(IF(MOD(COLUMN($E52:$R52),2)=0,$E52:$R52,0))</f>
        <v>91.632000000000005</v>
      </c>
    </row>
    <row r="53" spans="1:21" ht="76.5">
      <c r="B53" s="3">
        <v>6</v>
      </c>
      <c r="C53" s="2" t="s">
        <v>56</v>
      </c>
      <c r="D53" s="3" t="s">
        <v>57</v>
      </c>
      <c r="E53" s="331">
        <f>VLOOKUP($C53,Huong!$B$4:$TZ$15,COUNTA(Huong!$B$3:$KB$3) + COUNTBLANK(Huong!$B$3:$KB$3)-1,FALSE)</f>
        <v>0</v>
      </c>
      <c r="F53" s="332">
        <f>VLOOKUP($C53,Huong!$B$4:$TZ$15,COUNTA(Huong!$B$3:$KB$3) + COUNTBLANK(Huong!$B$3:$KB$3),FALSE)*$D$45*8</f>
        <v>7.36</v>
      </c>
      <c r="G53" s="325">
        <f>VLOOKUP($C53,Hoang!$B$4:$TZ$15,COUNTA(Hoang!$B$3:$KB$3) + COUNTBLANK(Hoang!$B$3:$KB$3)-1,FALSE)</f>
        <v>0</v>
      </c>
      <c r="H53" s="325">
        <f>VLOOKUP($C53,Hoang!$B$4:$TZ$15,COUNTA(Hoang!$B$3:$KB$3) + COUNTBLANK(Hoang!$B$3:$KB$3),FALSE)*$D$45*8</f>
        <v>56.733333333333334</v>
      </c>
      <c r="I53" s="337">
        <f>VLOOKUP($C53,Quynh!$B$4:$TZ$15,COUNTA(Quynh!$B$3:$KB$3) + COUNTBLANK(Quynh!$B$3:$KB$3)-1,FALSE)</f>
        <v>0</v>
      </c>
      <c r="J53" s="337">
        <f>VLOOKUP($C53,Quynh!$B$4:$TZ$15,COUNTA(Quynh!$B$3:$KB$3) + COUNTBLANK(Quynh!$B$3:$KB$3),FALSE)*$D$45*8</f>
        <v>9.8133333333333326</v>
      </c>
      <c r="K53" s="345">
        <f>VLOOKUP($C53,Pho!$B$4:$TZ$15,COUNTA(Pho!$B$3:$KB$3) + COUNTBLANK(Pho!$B$3:$KB$3)-1,FALSE)</f>
        <v>0</v>
      </c>
      <c r="L53" s="345">
        <f>VLOOKUP($C53,Pho!$B$4:$TZ$15,COUNTA(Pho!$B$3:$KB$3) + COUNTBLANK(Pho!$B$3:$KB$3),FALSE)*$D$45*8</f>
        <v>63.295999999999992</v>
      </c>
      <c r="M53" s="350">
        <f>VLOOKUP($C53,Thong!$B$4:$TZ$15,COUNTA(Thong!$B$3:$KB$3) + COUNTBLANK(Thong!$B$3:$KB$3)-1,FALSE)</f>
        <v>0</v>
      </c>
      <c r="N53" s="350">
        <f>VLOOKUP($C53,Thong!$B$4:$TZ$15,COUNTA(Thong!$B$3:$KB$3) + COUNTBLANK(Thong!$B$3:$KB$3),FALSE)*$D$45*8</f>
        <v>0</v>
      </c>
      <c r="O53" s="354">
        <f>VLOOKUP($C53,Uyen!$B$4:$TZ$15,COUNTA(Uyen!$B$3:$KB$3) + COUNTBLANK(Uyen!$B$3:$KB$3)-1,FALSE)</f>
        <v>0</v>
      </c>
      <c r="P53" s="354">
        <f>VLOOKUP($C53,Uyen!$B$4:$TZ$15,COUNTA(Uyen!$B$3:$KB$3) + COUNTBLANK(Uyen!$B$3:$DR$3),FALSE)*$D$45*8</f>
        <v>30.912000000000003</v>
      </c>
      <c r="Q53" s="359">
        <f>VLOOKUP($C53,Ngoc!$B$4:$TZ$15,COUNTA(Ngoc!$B$3:$KB$3) + COUNTBLANK(Ngoc!$B$3:$KB$3)-1,FALSE)</f>
        <v>0</v>
      </c>
      <c r="R53" s="359">
        <f>VLOOKUP($C53,Ngoc!$B$4:$TZ$15,COUNTA(Ngoc!$B$3:$KB$3) + COUNTBLANK(Ngoc!$B$3:$KB$3),FALSE)*$D$45*8</f>
        <v>4.4160000000000004</v>
      </c>
      <c r="S53" s="340">
        <f t="array" ref="S53">SUM(IF(MOD(COLUMN($E53:$R53),2)=1,$E53:$R53,0))</f>
        <v>0</v>
      </c>
      <c r="T53" s="340">
        <f t="array" ref="T53">SUM(IF(MOD(COLUMN($E53:$R53),2)=0,$E53:$R53,0))</f>
        <v>172.53066666666666</v>
      </c>
      <c r="U53" s="139" t="s">
        <v>69</v>
      </c>
    </row>
    <row r="54" spans="1:21" ht="63.75">
      <c r="B54" s="3">
        <v>7</v>
      </c>
      <c r="C54" s="2" t="s">
        <v>21</v>
      </c>
      <c r="D54" s="3" t="s">
        <v>58</v>
      </c>
      <c r="E54" s="331">
        <f>VLOOKUP($C54,Huong!$B$4:$TZ$15,COUNTA(Huong!$B$3:$KB$3) + COUNTBLANK(Huong!$B$3:$KB$3)-1,FALSE)</f>
        <v>0</v>
      </c>
      <c r="F54" s="332">
        <f>VLOOKUP($C54,Huong!$B$4:$TZ$15,COUNTA(Huong!$B$3:$KB$3) + COUNTBLANK(Huong!$B$3:$KB$3),FALSE)*$D$45*8</f>
        <v>3.68</v>
      </c>
      <c r="G54" s="325">
        <f>VLOOKUP($C54,Hoang!$B$4:$TZ$15,COUNTA(Hoang!$B$3:$KB$3) + COUNTBLANK(Hoang!$B$3:$KB$3)-1,FALSE)</f>
        <v>0</v>
      </c>
      <c r="H54" s="325">
        <f>VLOOKUP($C54,Hoang!$B$4:$TZ$15,COUNTA(Hoang!$B$3:$KB$3) + COUNTBLANK(Hoang!$B$3:$KB$3),FALSE)*$D$45*8</f>
        <v>0</v>
      </c>
      <c r="I54" s="337">
        <f>VLOOKUP($C54,Quynh!$B$4:$TZ$15,COUNTA(Quynh!$B$3:$KB$3) + COUNTBLANK(Quynh!$B$3:$KB$3)-1,FALSE)</f>
        <v>0</v>
      </c>
      <c r="J54" s="337">
        <f>VLOOKUP($C54,Quynh!$B$4:$TZ$15,COUNTA(Quynh!$B$3:$KB$3) + COUNTBLANK(Quynh!$B$3:$KB$3),FALSE)*$D$45*8</f>
        <v>21.344000000000005</v>
      </c>
      <c r="K54" s="345">
        <f>VLOOKUP($C54,Pho!$B$4:$TZ$15,COUNTA(Pho!$B$3:$KB$3) + COUNTBLANK(Pho!$B$3:$KB$3)-1,FALSE)</f>
        <v>0</v>
      </c>
      <c r="L54" s="345">
        <f>VLOOKUP($C54,Pho!$B$4:$TZ$15,COUNTA(Pho!$B$3:$KB$3) + COUNTBLANK(Pho!$B$3:$KB$3),FALSE)*$D$45*8</f>
        <v>120.70400000000001</v>
      </c>
      <c r="M54" s="350">
        <f>VLOOKUP($C54,Thong!$B$4:$TZ$15,COUNTA(Thong!$B$3:$KB$3) + COUNTBLANK(Thong!$B$3:$KB$3)-1,FALSE)</f>
        <v>0</v>
      </c>
      <c r="N54" s="350">
        <f>VLOOKUP($C54,Thong!$B$4:$TZ$15,COUNTA(Thong!$B$3:$KB$3) + COUNTBLANK(Thong!$B$3:$KB$3),FALSE)*$D$45*8</f>
        <v>5.152000000000001</v>
      </c>
      <c r="O54" s="354">
        <f>VLOOKUP($C54,Uyen!$B$4:$TZ$15,COUNTA(Uyen!$B$3:$KB$3) + COUNTBLANK(Uyen!$B$3:$KB$3)-1,FALSE)</f>
        <v>0</v>
      </c>
      <c r="P54" s="354">
        <f>VLOOKUP($C54,Uyen!$B$4:$TZ$15,COUNTA(Uyen!$B$3:$KB$3) + COUNTBLANK(Uyen!$B$3:$DR$3),FALSE)*$D$45*8</f>
        <v>0</v>
      </c>
      <c r="Q54" s="359">
        <f>VLOOKUP($C54,Ngoc!$B$4:$TZ$15,COUNTA(Ngoc!$B$3:$KB$3) + COUNTBLANK(Ngoc!$B$3:$KB$3)-1,FALSE)</f>
        <v>0</v>
      </c>
      <c r="R54" s="359">
        <f>VLOOKUP($C54,Ngoc!$B$4:$TZ$15,COUNTA(Ngoc!$B$3:$KB$3) + COUNTBLANK(Ngoc!$B$3:$KB$3),FALSE)*$D$45*8</f>
        <v>8.0960000000000001</v>
      </c>
      <c r="S54" s="340">
        <f t="array" ref="S54">SUM(IF(MOD(COLUMN($E54:$R54),2)=1,$E54:$R54,0))</f>
        <v>0</v>
      </c>
      <c r="T54" s="340">
        <f t="array" ref="T54">SUM(IF(MOD(COLUMN($E54:$R54),2)=0,$E54:$R54,0))</f>
        <v>158.976</v>
      </c>
      <c r="U54" s="139" t="s">
        <v>70</v>
      </c>
    </row>
    <row r="55" spans="1:21">
      <c r="B55" s="3">
        <v>8</v>
      </c>
      <c r="C55" s="2" t="s">
        <v>22</v>
      </c>
      <c r="D55" s="3" t="s">
        <v>59</v>
      </c>
      <c r="E55" s="331">
        <f>VLOOKUP($C55,Huong!$B$4:$TZ$15,COUNTA(Huong!$B$3:$KB$3) + COUNTBLANK(Huong!$B$3:$KB$3)-1,FALSE)</f>
        <v>0</v>
      </c>
      <c r="F55" s="332">
        <f>VLOOKUP($C55,Huong!$B$4:$TZ$15,COUNTA(Huong!$B$3:$KB$3) + COUNTBLANK(Huong!$B$3:$KB$3),FALSE)*$D$45*8</f>
        <v>7.36</v>
      </c>
      <c r="G55" s="325">
        <f>VLOOKUP($C55,Hoang!$B$4:$TZ$15,COUNTA(Hoang!$B$3:$KB$3) + COUNTBLANK(Hoang!$B$3:$KB$3)-1,FALSE)</f>
        <v>0</v>
      </c>
      <c r="H55" s="325">
        <f>VLOOKUP($C55,Hoang!$B$4:$TZ$15,COUNTA(Hoang!$B$3:$KB$3) + COUNTBLANK(Hoang!$B$3:$KB$3),FALSE)*$D$45*8</f>
        <v>15.333333333333332</v>
      </c>
      <c r="I55" s="337">
        <f>VLOOKUP($C55,Quynh!$B$4:$TZ$15,COUNTA(Quynh!$B$3:$KB$3) + COUNTBLANK(Quynh!$B$3:$KB$3)-1,FALSE)</f>
        <v>0</v>
      </c>
      <c r="J55" s="337">
        <f>VLOOKUP($C55,Quynh!$B$4:$TZ$15,COUNTA(Quynh!$B$3:$KB$3) + COUNTBLANK(Quynh!$B$3:$KB$3),FALSE)*$D$45*8</f>
        <v>0</v>
      </c>
      <c r="K55" s="345">
        <f>VLOOKUP($C55,Pho!$B$4:$TZ$15,COUNTA(Pho!$B$3:$KB$3) + COUNTBLANK(Pho!$B$3:$KB$3)-1,FALSE)</f>
        <v>0</v>
      </c>
      <c r="L55" s="345">
        <f>VLOOKUP($C55,Pho!$B$4:$TZ$15,COUNTA(Pho!$B$3:$KB$3) + COUNTBLANK(Pho!$B$3:$KB$3),FALSE)*$D$45*8</f>
        <v>0</v>
      </c>
      <c r="M55" s="350">
        <f>VLOOKUP($C55,Thong!$B$4:$TZ$15,COUNTA(Thong!$B$3:$KB$3) + COUNTBLANK(Thong!$B$3:$KB$3)-1,FALSE)</f>
        <v>0</v>
      </c>
      <c r="N55" s="350">
        <f>VLOOKUP($C55,Thong!$B$4:$TZ$15,COUNTA(Thong!$B$3:$KB$3) + COUNTBLANK(Thong!$B$3:$KB$3),FALSE)*$D$45*8</f>
        <v>7.36</v>
      </c>
      <c r="O55" s="354">
        <f>VLOOKUP($C55,Uyen!$B$4:$TZ$15,COUNTA(Uyen!$B$3:$KB$3) + COUNTBLANK(Uyen!$B$3:$KB$3)-1,FALSE)</f>
        <v>0</v>
      </c>
      <c r="P55" s="354">
        <f>VLOOKUP($C55,Uyen!$B$4:$TZ$15,COUNTA(Uyen!$B$3:$KB$3) + COUNTBLANK(Uyen!$B$3:$DR$3),FALSE)*$D$45*8</f>
        <v>22.08</v>
      </c>
      <c r="Q55" s="359">
        <f>VLOOKUP($C55,Ngoc!$B$4:$TZ$15,COUNTA(Ngoc!$B$3:$KB$3) + COUNTBLANK(Ngoc!$B$3:$KB$3)-1,FALSE)</f>
        <v>0</v>
      </c>
      <c r="R55" s="359">
        <f>VLOOKUP($C55,Ngoc!$B$4:$TZ$15,COUNTA(Ngoc!$B$3:$KB$3) + COUNTBLANK(Ngoc!$B$3:$KB$3),FALSE)*$D$45*8</f>
        <v>29.44</v>
      </c>
      <c r="S55" s="340">
        <f t="array" ref="S55">SUM(IF(MOD(COLUMN($E55:$R55),2)=1,$E55:$R55,0))</f>
        <v>0</v>
      </c>
      <c r="T55" s="340">
        <f t="array" ref="T55">SUM(IF(MOD(COLUMN($E55:$R55),2)=0,$E55:$R55,0))</f>
        <v>81.573333333333323</v>
      </c>
      <c r="U55" t="s">
        <v>71</v>
      </c>
    </row>
    <row r="56" spans="1:21">
      <c r="A56" s="361" t="s">
        <v>10</v>
      </c>
      <c r="C56" s="244" t="s">
        <v>34</v>
      </c>
      <c r="D56" s="245">
        <v>21</v>
      </c>
    </row>
    <row r="57" spans="1:21">
      <c r="B57" s="13" t="s">
        <v>35</v>
      </c>
      <c r="C57" s="13" t="s">
        <v>36</v>
      </c>
      <c r="D57" s="13" t="s">
        <v>15</v>
      </c>
      <c r="E57" s="466" t="s">
        <v>37</v>
      </c>
      <c r="F57" s="467"/>
      <c r="G57" s="468" t="s">
        <v>38</v>
      </c>
      <c r="H57" s="469"/>
      <c r="I57" s="470" t="s">
        <v>39</v>
      </c>
      <c r="J57" s="471"/>
      <c r="K57" s="472" t="s">
        <v>40</v>
      </c>
      <c r="L57" s="473"/>
      <c r="M57" s="474" t="s">
        <v>41</v>
      </c>
      <c r="N57" s="475"/>
      <c r="O57" s="460" t="s">
        <v>42</v>
      </c>
      <c r="P57" s="461"/>
      <c r="Q57" s="462" t="s">
        <v>43</v>
      </c>
      <c r="R57" s="463"/>
      <c r="S57" s="464" t="s">
        <v>44</v>
      </c>
      <c r="T57" s="465"/>
    </row>
    <row r="58" spans="1:21">
      <c r="B58" s="13"/>
      <c r="C58" s="13"/>
      <c r="D58" s="13"/>
      <c r="E58" s="327" t="s">
        <v>16</v>
      </c>
      <c r="F58" s="327" t="s">
        <v>45</v>
      </c>
      <c r="G58" s="322" t="s">
        <v>16</v>
      </c>
      <c r="H58" s="322" t="s">
        <v>45</v>
      </c>
      <c r="I58" s="334" t="s">
        <v>16</v>
      </c>
      <c r="J58" s="334" t="s">
        <v>45</v>
      </c>
      <c r="K58" s="342" t="s">
        <v>16</v>
      </c>
      <c r="L58" s="342" t="s">
        <v>45</v>
      </c>
      <c r="M58" s="347" t="s">
        <v>16</v>
      </c>
      <c r="N58" s="347" t="s">
        <v>45</v>
      </c>
      <c r="O58" s="351" t="s">
        <v>16</v>
      </c>
      <c r="P58" s="351" t="s">
        <v>45</v>
      </c>
      <c r="Q58" s="356" t="s">
        <v>16</v>
      </c>
      <c r="R58" s="356" t="s">
        <v>45</v>
      </c>
      <c r="S58" s="13" t="s">
        <v>16</v>
      </c>
      <c r="T58" s="13" t="s">
        <v>45</v>
      </c>
    </row>
    <row r="59" spans="1:21">
      <c r="B59" s="3">
        <v>1</v>
      </c>
      <c r="C59" s="212" t="s">
        <v>46</v>
      </c>
      <c r="D59" s="3" t="s">
        <v>47</v>
      </c>
      <c r="E59" s="331">
        <f>VLOOKUP($C59, Aug!$B$17:$E$24,3,FALSE)</f>
        <v>1</v>
      </c>
      <c r="F59" s="331">
        <f>VLOOKUP($C59, Aug!$B$17:$E$24,4,FALSE)</f>
        <v>2</v>
      </c>
      <c r="G59" s="325">
        <f>VLOOKUP($C59, Aug!$B$35:$E$42,3,FALSE)</f>
        <v>47</v>
      </c>
      <c r="H59" s="325">
        <f>VLOOKUP($C59, Aug!$B$35:$E$42,4,FALSE)</f>
        <v>40</v>
      </c>
      <c r="I59" s="337">
        <f>VLOOKUP($C59, Aug!$B$44:$E$51,3,FALSE)</f>
        <v>0</v>
      </c>
      <c r="J59" s="337">
        <f>VLOOKUP($C59, Aug!$B$44:$E$51,4,FALSE)</f>
        <v>0</v>
      </c>
      <c r="K59" s="345">
        <f>VLOOKUP($C59, Aug!$B$53:$E$60,3,FALSE)</f>
        <v>0</v>
      </c>
      <c r="L59" s="345">
        <f>VLOOKUP($C59, Aug!$B$53:$E$60,4,FALSE)</f>
        <v>0</v>
      </c>
      <c r="M59" s="350">
        <f>VLOOKUP($C59, Aug!$B$62:$E$69,3,FALSE)</f>
        <v>0</v>
      </c>
      <c r="N59" s="350">
        <f>VLOOKUP($C59, Aug!$B$62:$E$69,4,FALSE)</f>
        <v>0</v>
      </c>
      <c r="O59" s="354">
        <f>VLOOKUP($C59, Aug!$B$26:$E$33,3,FALSE)</f>
        <v>0</v>
      </c>
      <c r="P59" s="354">
        <f>VLOOKUP($C59, Aug!$B$26:$E$33,4,FALSE)</f>
        <v>0</v>
      </c>
      <c r="Q59" s="359">
        <f>VLOOKUP($C59, Aug!$B$71:$E$78,3,FALSE)</f>
        <v>0</v>
      </c>
      <c r="R59" s="359">
        <f>VLOOKUP($C59, Aug!$B$71:$E$78,4,FALSE)</f>
        <v>0</v>
      </c>
      <c r="S59" s="340">
        <f t="array" ref="S59">SUM(IF(MOD(COLUMN($E59:$R59),2)=1,$E59:$R59,0))</f>
        <v>48</v>
      </c>
      <c r="T59" s="340">
        <f t="array" ref="T59">SUM(IF(MOD(COLUMN($E59:$R59),2)=0,$E59:$R59,0))</f>
        <v>42</v>
      </c>
    </row>
    <row r="60" spans="1:21">
      <c r="B60" s="3">
        <v>2</v>
      </c>
      <c r="C60" s="2" t="s">
        <v>48</v>
      </c>
      <c r="D60" s="3" t="s">
        <v>49</v>
      </c>
      <c r="E60" s="331">
        <f>VLOOKUP($C60, Aug!$B$17:$E$24,3,FALSE)</f>
        <v>0</v>
      </c>
      <c r="F60" s="331">
        <f>VLOOKUP($C60, Aug!$B$17:$E$24,4,FALSE)</f>
        <v>0</v>
      </c>
      <c r="G60" s="325">
        <f>VLOOKUP($C60, Aug!$B$35:$E$42,3,FALSE)</f>
        <v>0</v>
      </c>
      <c r="H60" s="325">
        <f>VLOOKUP($C60, Aug!$B$35:$E$42,4,FALSE)</f>
        <v>0</v>
      </c>
      <c r="I60" s="337">
        <f>VLOOKUP($C60, Aug!$B$44:$E$51,3,FALSE)</f>
        <v>0</v>
      </c>
      <c r="J60" s="337">
        <f>VLOOKUP($C60, Aug!$B$44:$E$51,4,FALSE)</f>
        <v>0</v>
      </c>
      <c r="K60" s="345">
        <f>VLOOKUP($C60, Aug!$B$53:$E$60,3,FALSE)</f>
        <v>0</v>
      </c>
      <c r="L60" s="345">
        <f>VLOOKUP($C60, Aug!$B$53:$E$60,4,FALSE)</f>
        <v>0</v>
      </c>
      <c r="M60" s="350">
        <f>VLOOKUP($C60, Aug!$B$62:$E$69,3,FALSE)</f>
        <v>0</v>
      </c>
      <c r="N60" s="350">
        <f>VLOOKUP($C60, Aug!$B$62:$E$69,4,FALSE)</f>
        <v>0</v>
      </c>
      <c r="O60" s="354">
        <f>VLOOKUP($C60, Aug!$B$26:$E$33,3,FALSE)</f>
        <v>0</v>
      </c>
      <c r="P60" s="354">
        <f>VLOOKUP($C60, Aug!$B$26:$E$33,4,FALSE)</f>
        <v>0</v>
      </c>
      <c r="Q60" s="359">
        <f>VLOOKUP($C60, Aug!$B$71:$E$78,3,FALSE)</f>
        <v>0</v>
      </c>
      <c r="R60" s="359">
        <f>VLOOKUP($C60, Aug!$B$71:$E$78,4,FALSE)</f>
        <v>0</v>
      </c>
      <c r="S60" s="340">
        <f t="array" ref="S60">SUM(IF(MOD(COLUMN($E60:$R60),2)=1,$E60:$R60,0))</f>
        <v>0</v>
      </c>
      <c r="T60" s="340">
        <f t="array" ref="T60">SUM(IF(MOD(COLUMN($E60:$R60),2)=0,$E60:$R60,0))</f>
        <v>0</v>
      </c>
    </row>
    <row r="61" spans="1:21">
      <c r="B61" s="3">
        <v>3</v>
      </c>
      <c r="C61" s="2" t="s">
        <v>50</v>
      </c>
      <c r="D61" s="3" t="s">
        <v>51</v>
      </c>
      <c r="E61" s="331">
        <f>VLOOKUP($C61, Aug!$B$17:$E$24,3,FALSE)</f>
        <v>17</v>
      </c>
      <c r="F61" s="331">
        <f>VLOOKUP($C61, Aug!$B$17:$E$24,4,FALSE)</f>
        <v>39</v>
      </c>
      <c r="G61" s="325">
        <f>VLOOKUP($C61, Aug!$B$35:$E$42,3,FALSE)</f>
        <v>35</v>
      </c>
      <c r="H61" s="325">
        <f>VLOOKUP($C61, Aug!$B$35:$E$42,4,FALSE)</f>
        <v>18</v>
      </c>
      <c r="I61" s="337">
        <f>VLOOKUP($C61, Aug!$B$44:$E$51,3,FALSE)</f>
        <v>3</v>
      </c>
      <c r="J61" s="337">
        <f>VLOOKUP($C61, Aug!$B$44:$E$51,4,FALSE)</f>
        <v>63.5</v>
      </c>
      <c r="K61" s="345">
        <f>VLOOKUP($C61, Aug!$B$53:$E$60,3,FALSE)</f>
        <v>0</v>
      </c>
      <c r="L61" s="345">
        <f>VLOOKUP($C61, Aug!$B$53:$E$60,4,FALSE)</f>
        <v>0</v>
      </c>
      <c r="M61" s="350">
        <f>VLOOKUP($C61, Aug!$B$62:$E$69,3,FALSE)</f>
        <v>2</v>
      </c>
      <c r="N61" s="350">
        <f>VLOOKUP($C61, Aug!$B$62:$E$69,4,FALSE)</f>
        <v>48.5</v>
      </c>
      <c r="O61" s="354">
        <f>VLOOKUP($C61, Aug!$B$26:$E$33,3,FALSE)</f>
        <v>19</v>
      </c>
      <c r="P61" s="354">
        <f>VLOOKUP($C61, Aug!$B$26:$E$33,4,FALSE)</f>
        <v>115</v>
      </c>
      <c r="Q61" s="359">
        <f>VLOOKUP($C61, Aug!$B$71:$E$78,3,FALSE)</f>
        <v>9</v>
      </c>
      <c r="R61" s="359">
        <f>VLOOKUP($C61, Aug!$B$71:$E$78,4,FALSE)</f>
        <v>77</v>
      </c>
      <c r="S61" s="340">
        <f t="array" ref="S61">SUM(IF(MOD(COLUMN($E61:$R61),2)=1,$E61:$R61,0))</f>
        <v>85</v>
      </c>
      <c r="T61" s="340">
        <f t="array" ref="T61">SUM(IF(MOD(COLUMN($E61:$R61),2)=0,$E61:$R61,0))</f>
        <v>361</v>
      </c>
    </row>
    <row r="62" spans="1:21">
      <c r="B62" s="3">
        <v>4</v>
      </c>
      <c r="C62" s="2" t="s">
        <v>52</v>
      </c>
      <c r="D62" s="3" t="s">
        <v>53</v>
      </c>
      <c r="E62" s="331">
        <f>VLOOKUP($C62, Aug!$B$17:$E$24,3,FALSE)</f>
        <v>11</v>
      </c>
      <c r="F62" s="331">
        <f>VLOOKUP($C62, Aug!$B$17:$E$24,4,FALSE)</f>
        <v>7.5</v>
      </c>
      <c r="G62" s="325">
        <f>VLOOKUP($C62, Aug!$B$35:$E$42,3,FALSE)</f>
        <v>0</v>
      </c>
      <c r="H62" s="325">
        <f>VLOOKUP($C62, Aug!$B$35:$E$42,4,FALSE)</f>
        <v>0</v>
      </c>
      <c r="I62" s="337">
        <f>VLOOKUP($C62, Aug!$B$44:$E$51,3,FALSE)</f>
        <v>0</v>
      </c>
      <c r="J62" s="337">
        <f>VLOOKUP($C62, Aug!$B$44:$E$51,4,FALSE)</f>
        <v>0</v>
      </c>
      <c r="K62" s="345">
        <f>VLOOKUP($C62, Aug!$B$53:$E$60,3,FALSE)</f>
        <v>0</v>
      </c>
      <c r="L62" s="345">
        <f>VLOOKUP($C62, Aug!$B$53:$E$60,4,FALSE)</f>
        <v>0</v>
      </c>
      <c r="M62" s="350">
        <f>VLOOKUP($C62, Aug!$B$62:$E$69,3,FALSE)</f>
        <v>0</v>
      </c>
      <c r="N62" s="350">
        <f>VLOOKUP($C62, Aug!$B$62:$E$69,4,FALSE)</f>
        <v>0</v>
      </c>
      <c r="O62" s="354">
        <f>VLOOKUP($C62, Aug!$B$26:$E$33,3,FALSE)</f>
        <v>0</v>
      </c>
      <c r="P62" s="354">
        <f>VLOOKUP($C62, Aug!$B$26:$E$33,4,FALSE)</f>
        <v>0</v>
      </c>
      <c r="Q62" s="359">
        <f>VLOOKUP($C62, Aug!$B$71:$E$78,3,FALSE)</f>
        <v>0</v>
      </c>
      <c r="R62" s="359">
        <f>VLOOKUP($C62, Aug!$B$71:$E$78,4,FALSE)</f>
        <v>0</v>
      </c>
      <c r="S62" s="340">
        <f t="array" ref="S62">SUM(IF(MOD(COLUMN($E62:$R62),2)=1,$E62:$R62,0))</f>
        <v>11</v>
      </c>
      <c r="T62" s="340">
        <f t="array" ref="T62">SUM(IF(MOD(COLUMN($E62:$R62),2)=0,$E62:$R62,0))</f>
        <v>7.5</v>
      </c>
    </row>
    <row r="63" spans="1:21">
      <c r="B63" s="3">
        <v>5</v>
      </c>
      <c r="C63" s="2" t="s">
        <v>54</v>
      </c>
      <c r="D63" s="3" t="s">
        <v>55</v>
      </c>
      <c r="E63" s="331">
        <f>VLOOKUP($C63, Aug!$B$17:$E$24,3,FALSE)</f>
        <v>0</v>
      </c>
      <c r="F63" s="331">
        <f>VLOOKUP($C63, Aug!$B$17:$E$24,4,FALSE)</f>
        <v>0</v>
      </c>
      <c r="G63" s="325">
        <f>VLOOKUP($C63, Aug!$B$35:$E$42,3,FALSE)</f>
        <v>410</v>
      </c>
      <c r="H63" s="325">
        <f>VLOOKUP($C63, Aug!$B$35:$E$42,4,FALSE)</f>
        <v>76</v>
      </c>
      <c r="I63" s="337">
        <f>VLOOKUP($C63, Aug!$B$44:$E$51,3,FALSE)</f>
        <v>0</v>
      </c>
      <c r="J63" s="337">
        <f>VLOOKUP($C63, Aug!$B$44:$E$51,4,FALSE)</f>
        <v>0</v>
      </c>
      <c r="K63" s="345">
        <f>VLOOKUP($C63, Aug!$B$53:$E$60,3,FALSE)</f>
        <v>0</v>
      </c>
      <c r="L63" s="345">
        <f>VLOOKUP($C63, Aug!$B$53:$E$60,4,FALSE)</f>
        <v>0</v>
      </c>
      <c r="M63" s="350">
        <f>VLOOKUP($C63, Aug!$B$62:$E$69,3,FALSE)</f>
        <v>0</v>
      </c>
      <c r="N63" s="350">
        <f>VLOOKUP($C63, Aug!$B$62:$E$69,4,FALSE)</f>
        <v>0</v>
      </c>
      <c r="O63" s="354">
        <f>VLOOKUP($C63, Aug!$B$26:$E$33,3,FALSE)</f>
        <v>0</v>
      </c>
      <c r="P63" s="354">
        <f>VLOOKUP($C63, Aug!$B$26:$E$33,4,FALSE)</f>
        <v>0</v>
      </c>
      <c r="Q63" s="359">
        <f>VLOOKUP($C63, Aug!$B$71:$E$78,3,FALSE)</f>
        <v>0</v>
      </c>
      <c r="R63" s="359">
        <f>VLOOKUP($C63, Aug!$B$71:$E$78,4,FALSE)</f>
        <v>0</v>
      </c>
      <c r="S63" s="340">
        <f t="array" ref="S63">SUM(IF(MOD(COLUMN($E63:$R63),2)=1,$E63:$R63,0))</f>
        <v>410</v>
      </c>
      <c r="T63" s="340">
        <f t="array" ref="T63">SUM(IF(MOD(COLUMN($E63:$R63),2)=0,$E63:$R63,0))</f>
        <v>76</v>
      </c>
    </row>
    <row r="64" spans="1:21">
      <c r="B64" s="3">
        <v>6</v>
      </c>
      <c r="C64" s="2" t="s">
        <v>56</v>
      </c>
      <c r="D64" s="3" t="s">
        <v>57</v>
      </c>
      <c r="E64" s="331">
        <f>VLOOKUP($C64, Aug!$B$17:$E$24,3,FALSE)</f>
        <v>0</v>
      </c>
      <c r="F64" s="331">
        <f>VLOOKUP($C64, Aug!$B$17:$E$24,4,FALSE)</f>
        <v>122.5</v>
      </c>
      <c r="G64" s="325">
        <f>VLOOKUP($C64, Aug!$B$35:$E$42,3,FALSE)</f>
        <v>0</v>
      </c>
      <c r="H64" s="325">
        <f>VLOOKUP($C64, Aug!$B$35:$E$42,4,FALSE)</f>
        <v>26</v>
      </c>
      <c r="I64" s="337">
        <f>VLOOKUP($C64, Aug!$B$44:$E$51,3,FALSE)</f>
        <v>0</v>
      </c>
      <c r="J64" s="337">
        <f>VLOOKUP($C64, Aug!$B$44:$E$51,4,FALSE)</f>
        <v>73</v>
      </c>
      <c r="K64" s="345">
        <f>VLOOKUP($C64, Aug!$B$53:$E$60,3,FALSE)</f>
        <v>0</v>
      </c>
      <c r="L64" s="345">
        <f>VLOOKUP($C64, Aug!$B$53:$E$60,4,FALSE)</f>
        <v>154</v>
      </c>
      <c r="M64" s="350">
        <f>VLOOKUP($C64, Aug!$B$62:$E$69,3,FALSE)</f>
        <v>0</v>
      </c>
      <c r="N64" s="350">
        <f>VLOOKUP($C64, Aug!$B$62:$E$69,4,FALSE)</f>
        <v>111.5</v>
      </c>
      <c r="O64" s="354">
        <f>VLOOKUP($C64, Aug!$B$26:$E$33,3,FALSE)</f>
        <v>0</v>
      </c>
      <c r="P64" s="354">
        <f>VLOOKUP($C64, Aug!$B$26:$E$33,4,FALSE)</f>
        <v>46</v>
      </c>
      <c r="Q64" s="359">
        <f>VLOOKUP($C64, Aug!$B$71:$E$78,3,FALSE)</f>
        <v>0</v>
      </c>
      <c r="R64" s="359">
        <f>VLOOKUP($C64, Aug!$B$71:$E$78,4,FALSE)</f>
        <v>62</v>
      </c>
      <c r="S64" s="340">
        <f t="array" ref="S64">SUM(IF(MOD(COLUMN($E64:$R64),2)=1,$E64:$R64,0))</f>
        <v>0</v>
      </c>
      <c r="T64" s="340">
        <f t="array" ref="T64">SUM(IF(MOD(COLUMN($E64:$R64),2)=0,$E64:$R64,0))</f>
        <v>595</v>
      </c>
    </row>
    <row r="65" spans="2:20">
      <c r="B65" s="3">
        <v>7</v>
      </c>
      <c r="C65" s="2" t="s">
        <v>21</v>
      </c>
      <c r="D65" s="3" t="s">
        <v>58</v>
      </c>
      <c r="E65" s="331">
        <f>VLOOKUP($C65, Aug!$B$17:$E$24,3,FALSE)</f>
        <v>0</v>
      </c>
      <c r="F65" s="331">
        <f>VLOOKUP($C65, Aug!$B$17:$E$24,4,FALSE)</f>
        <v>0</v>
      </c>
      <c r="G65" s="325">
        <f>VLOOKUP($C65, Aug!$B$35:$E$42,3,FALSE)</f>
        <v>0</v>
      </c>
      <c r="H65" s="325">
        <f>VLOOKUP($C65, Aug!$B$35:$E$42,4,FALSE)</f>
        <v>0</v>
      </c>
      <c r="I65" s="337">
        <f>VLOOKUP($C65, Aug!$B$44:$E$51,3,FALSE)</f>
        <v>0</v>
      </c>
      <c r="J65" s="337">
        <f>VLOOKUP($C65, Aug!$B$44:$E$51,4,FALSE)</f>
        <v>29.5</v>
      </c>
      <c r="K65" s="345">
        <f>VLOOKUP($C65, Aug!$B$53:$E$60,3,FALSE)</f>
        <v>0</v>
      </c>
      <c r="L65" s="345">
        <f>VLOOKUP($C65, Aug!$B$53:$E$60,4,FALSE)</f>
        <v>16</v>
      </c>
      <c r="M65" s="350">
        <f>VLOOKUP($C65, Aug!$B$62:$E$69,3,FALSE)</f>
        <v>0</v>
      </c>
      <c r="N65" s="350">
        <f>VLOOKUP($C65, Aug!$B$62:$E$69,4,FALSE)</f>
        <v>0</v>
      </c>
      <c r="O65" s="354">
        <f>VLOOKUP($C65, Aug!$B$26:$E$33,3,FALSE)</f>
        <v>0</v>
      </c>
      <c r="P65" s="354">
        <f>VLOOKUP($C65, Aug!$B$26:$E$33,4,FALSE)</f>
        <v>14.5</v>
      </c>
      <c r="Q65" s="359">
        <f>VLOOKUP($C65, Aug!$B$71:$E$78,3,FALSE)</f>
        <v>0</v>
      </c>
      <c r="R65" s="359">
        <f>VLOOKUP($C65, Aug!$B$71:$E$78,4,FALSE)</f>
        <v>25.5</v>
      </c>
      <c r="S65" s="340">
        <f t="array" ref="S65">SUM(IF(MOD(COLUMN($E65:$R65),2)=1,$E65:$R65,0))</f>
        <v>0</v>
      </c>
      <c r="T65" s="340">
        <f t="array" ref="T65">SUM(IF(MOD(COLUMN($E65:$R65),2)=0,$E65:$R65,0))</f>
        <v>85.5</v>
      </c>
    </row>
    <row r="66" spans="2:20">
      <c r="B66" s="3">
        <v>8</v>
      </c>
      <c r="C66" s="2" t="s">
        <v>22</v>
      </c>
      <c r="D66" s="3" t="s">
        <v>59</v>
      </c>
      <c r="E66" s="331">
        <f>VLOOKUP($C66, Aug!$B$17:$E$24,3,FALSE)</f>
        <v>0</v>
      </c>
      <c r="F66" s="331">
        <f>VLOOKUP($C66, Aug!$B$17:$E$24,4,FALSE)</f>
        <v>8</v>
      </c>
      <c r="G66" s="325">
        <f>VLOOKUP($C66, Aug!$B$35:$E$42,3,FALSE)</f>
        <v>0</v>
      </c>
      <c r="H66" s="325">
        <f>VLOOKUP($C66, Aug!$B$35:$E$42,4,FALSE)</f>
        <v>16</v>
      </c>
      <c r="I66" s="337">
        <f>VLOOKUP($C66, Aug!$B$44:$E$51,3,FALSE)</f>
        <v>0</v>
      </c>
      <c r="J66" s="337">
        <f>VLOOKUP($C66, Aug!$B$44:$E$51,4,FALSE)</f>
        <v>8</v>
      </c>
      <c r="K66" s="345">
        <f>VLOOKUP($C66, Aug!$B$53:$E$60,3,FALSE)</f>
        <v>0</v>
      </c>
      <c r="L66" s="345">
        <f>VLOOKUP($C66, Aug!$B$53:$E$60,4,FALSE)</f>
        <v>8</v>
      </c>
      <c r="M66" s="350">
        <f>VLOOKUP($C66, Aug!$B$62:$E$69,3,FALSE)</f>
        <v>0</v>
      </c>
      <c r="N66" s="350">
        <f>VLOOKUP($C66, Aug!$B$62:$E$69,4,FALSE)</f>
        <v>16</v>
      </c>
      <c r="O66" s="354">
        <f>VLOOKUP($C66, Aug!$B$26:$E$33,3,FALSE)</f>
        <v>0</v>
      </c>
      <c r="P66" s="354">
        <f>VLOOKUP($C66, Aug!$B$26:$E$33,4,FALSE)</f>
        <v>16</v>
      </c>
      <c r="Q66" s="359">
        <f>VLOOKUP($C66, Aug!$B$71:$E$78,3,FALSE)</f>
        <v>0</v>
      </c>
      <c r="R66" s="359">
        <f>VLOOKUP($C66, Aug!$B$71:$E$78,4,FALSE)</f>
        <v>8</v>
      </c>
      <c r="S66" s="340">
        <f t="array" ref="S66">SUM(IF(MOD(COLUMN($E66:$R66),2)=1,$E66:$R66,0))</f>
        <v>0</v>
      </c>
      <c r="T66" s="340">
        <f t="array" ref="T66">SUM(IF(MOD(COLUMN($E66:$R66),2)=0,$E66:$R66,0))</f>
        <v>80</v>
      </c>
    </row>
  </sheetData>
  <mergeCells count="48">
    <mergeCell ref="Q2:R2"/>
    <mergeCell ref="S2:T2"/>
    <mergeCell ref="E13:F13"/>
    <mergeCell ref="G13:H13"/>
    <mergeCell ref="I13:J13"/>
    <mergeCell ref="K13:L13"/>
    <mergeCell ref="M13:N13"/>
    <mergeCell ref="O13:P13"/>
    <mergeCell ref="Q13:R13"/>
    <mergeCell ref="S13:T13"/>
    <mergeCell ref="E2:F2"/>
    <mergeCell ref="G2:H2"/>
    <mergeCell ref="I2:J2"/>
    <mergeCell ref="K2:L2"/>
    <mergeCell ref="M2:N2"/>
    <mergeCell ref="O2:P2"/>
    <mergeCell ref="Q24:R24"/>
    <mergeCell ref="S24:T24"/>
    <mergeCell ref="E35:F35"/>
    <mergeCell ref="G35:H35"/>
    <mergeCell ref="I35:J35"/>
    <mergeCell ref="K35:L35"/>
    <mergeCell ref="M35:N35"/>
    <mergeCell ref="O35:P35"/>
    <mergeCell ref="Q35:R35"/>
    <mergeCell ref="S35:T35"/>
    <mergeCell ref="E24:F24"/>
    <mergeCell ref="G24:H24"/>
    <mergeCell ref="I24:J24"/>
    <mergeCell ref="K24:L24"/>
    <mergeCell ref="M24:N24"/>
    <mergeCell ref="O24:P24"/>
    <mergeCell ref="Q46:R46"/>
    <mergeCell ref="S46:T46"/>
    <mergeCell ref="E46:F46"/>
    <mergeCell ref="G46:H46"/>
    <mergeCell ref="I46:J46"/>
    <mergeCell ref="K46:L46"/>
    <mergeCell ref="M46:N46"/>
    <mergeCell ref="O46:P46"/>
    <mergeCell ref="O57:P57"/>
    <mergeCell ref="Q57:R57"/>
    <mergeCell ref="S57:T57"/>
    <mergeCell ref="E57:F57"/>
    <mergeCell ref="G57:H57"/>
    <mergeCell ref="I57:J57"/>
    <mergeCell ref="K57:L57"/>
    <mergeCell ref="M57:N57"/>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A81"/>
  <sheetViews>
    <sheetView tabSelected="1" zoomScale="90" zoomScaleNormal="90" workbookViewId="0" xr3:uid="{842E5F09-E766-5B8D-85AF-A39847EA96FD}">
      <pane xSplit="5" ySplit="16" topLeftCell="BC57" activePane="bottomRight" state="frozen"/>
      <selection pane="bottomRight" activeCell="BE74" sqref="BE74"/>
      <selection pane="bottomLeft" activeCell="A13" sqref="A13"/>
      <selection pane="topRight" activeCell="F1" sqref="F1"/>
    </sheetView>
  </sheetViews>
  <sheetFormatPr defaultRowHeight="12.75" outlineLevelRow="1"/>
  <cols>
    <col min="1" max="1" width="4.7109375" bestFit="1" customWidth="1"/>
    <col min="2" max="2" width="27.140625" bestFit="1" customWidth="1"/>
    <col min="3" max="3" width="13.5703125" style="7" bestFit="1" customWidth="1"/>
    <col min="4" max="7" width="12.140625" style="7" customWidth="1"/>
    <col min="8" max="8" width="8.7109375" customWidth="1"/>
    <col min="11" max="11" width="8.42578125" bestFit="1" customWidth="1"/>
    <col min="15" max="15" width="7.42578125" bestFit="1" customWidth="1"/>
    <col min="29" max="29" width="10.85546875" customWidth="1"/>
    <col min="36" max="36" width="10.85546875" customWidth="1"/>
    <col min="41" max="41" width="9.7109375" customWidth="1"/>
    <col min="66" max="66" width="3.5703125" customWidth="1"/>
  </cols>
  <sheetData>
    <row r="1" spans="1:66">
      <c r="C1" s="427" t="s">
        <v>14</v>
      </c>
      <c r="D1" s="427"/>
      <c r="E1" s="427"/>
      <c r="F1" s="427"/>
      <c r="G1" s="487" t="s">
        <v>72</v>
      </c>
      <c r="H1" s="487"/>
      <c r="I1" s="488"/>
      <c r="J1" s="489" t="s">
        <v>73</v>
      </c>
      <c r="K1" s="490"/>
      <c r="L1" s="491"/>
      <c r="M1" s="492" t="s">
        <v>74</v>
      </c>
      <c r="N1" s="493"/>
      <c r="O1" s="494"/>
      <c r="P1" s="495" t="s">
        <v>75</v>
      </c>
      <c r="Q1" s="495"/>
      <c r="R1" s="495"/>
      <c r="S1" s="428"/>
      <c r="T1" s="428"/>
      <c r="U1" s="428"/>
      <c r="V1" s="481"/>
      <c r="W1" s="481"/>
      <c r="X1" s="481"/>
      <c r="Y1" s="481"/>
      <c r="Z1" s="481"/>
      <c r="AA1" s="481"/>
      <c r="AB1" s="481"/>
      <c r="AC1" s="481"/>
      <c r="AD1" s="481"/>
      <c r="AE1" s="481"/>
      <c r="AF1" s="481"/>
      <c r="AG1" s="481"/>
    </row>
    <row r="2" spans="1:66" outlineLevel="1">
      <c r="B2" s="220"/>
      <c r="C2" s="242" t="s">
        <v>76</v>
      </c>
      <c r="D2" s="243" t="s">
        <v>77</v>
      </c>
      <c r="E2" s="243" t="s">
        <v>19</v>
      </c>
      <c r="F2" s="243" t="s">
        <v>20</v>
      </c>
      <c r="G2" s="221" t="s">
        <v>16</v>
      </c>
      <c r="H2" s="222" t="s">
        <v>78</v>
      </c>
      <c r="I2" s="241" t="s">
        <v>79</v>
      </c>
      <c r="J2" s="223" t="s">
        <v>16</v>
      </c>
      <c r="K2" s="224" t="s">
        <v>78</v>
      </c>
      <c r="L2" s="224" t="s">
        <v>80</v>
      </c>
      <c r="M2" s="225" t="s">
        <v>16</v>
      </c>
      <c r="N2" s="226" t="s">
        <v>78</v>
      </c>
      <c r="O2" s="226" t="s">
        <v>79</v>
      </c>
      <c r="P2" s="62" t="s">
        <v>16</v>
      </c>
      <c r="Q2" s="62" t="s">
        <v>78</v>
      </c>
      <c r="R2" s="62" t="s">
        <v>79</v>
      </c>
      <c r="S2" s="286"/>
      <c r="T2" s="286"/>
      <c r="U2" s="286"/>
      <c r="V2" s="291"/>
      <c r="W2" s="291"/>
      <c r="X2" s="429"/>
      <c r="Y2" s="291"/>
      <c r="Z2" s="291"/>
      <c r="AA2" s="291"/>
      <c r="AB2" s="291"/>
      <c r="AC2" s="291"/>
      <c r="AD2" s="291"/>
      <c r="AE2" s="291"/>
      <c r="AF2" s="291"/>
      <c r="AG2" s="291"/>
      <c r="BH2" s="286"/>
    </row>
    <row r="3" spans="1:66" outlineLevel="1">
      <c r="B3" s="2" t="s">
        <v>46</v>
      </c>
      <c r="C3" s="258">
        <f ca="1">SUMIF($B$15:$D$87,B3,$D$15:$D$87)</f>
        <v>9</v>
      </c>
      <c r="D3" s="259">
        <f t="shared" ref="D3:D10" ca="1" si="0">SUMIF($B$15:$E$87,B3,$E$15:$E$87)-E53</f>
        <v>8</v>
      </c>
      <c r="E3" s="259">
        <f ca="1">D3/$C$14</f>
        <v>4.5454545454545456E-2</v>
      </c>
      <c r="F3" s="287">
        <f ca="1">IF(D3=0,0,C3/E3/$C$13)</f>
        <v>9</v>
      </c>
      <c r="G3" s="258">
        <f t="shared" ref="G3:G10" ca="1" si="1">SUMIF($B$15:$D$87,$B3,$P$15:$P$87)</f>
        <v>9</v>
      </c>
      <c r="H3" s="258">
        <f t="shared" ref="H3:H10" ca="1" si="2">SUMIF($B$15:$D$87,$B3,$Q$15:$Q$87)</f>
        <v>8</v>
      </c>
      <c r="I3" s="258">
        <f t="shared" ref="I3:I10" ca="1" si="3">SUMIF($B$15:$D$87,$B3,$S$15:$S$87)</f>
        <v>0</v>
      </c>
      <c r="J3" s="258">
        <f t="shared" ref="J3:J10" ca="1" si="4">SUMIF($B$15:$D$87,$B3,$AD$15:$AD$87)</f>
        <v>0</v>
      </c>
      <c r="K3" s="259">
        <f t="shared" ref="K3:K10" ca="1" si="5">SUMIF($B$15:$D$87,$B3,$AE$15:$AE$87)</f>
        <v>0</v>
      </c>
      <c r="L3" s="258">
        <f t="shared" ref="L3:L10" ca="1" si="6">SUMIF($B$15:$D$87,$B3,$AF$15:$AF$87)</f>
        <v>0</v>
      </c>
      <c r="M3" s="258">
        <f t="shared" ref="M3:M10" ca="1" si="7">SUMIF($B$15:$D$87,$B3,$AR$15:$AR$87)</f>
        <v>0</v>
      </c>
      <c r="N3" s="259">
        <f t="shared" ref="N3:N10" ca="1" si="8">SUMIF($B$15:$D$87,$B3,$AS$15:$AS$87)</f>
        <v>0</v>
      </c>
      <c r="O3" s="258">
        <f t="shared" ref="O3:O10" ca="1" si="9">SUMIF($B$15:$D$87,$B3,$AU$15:$AU$87)</f>
        <v>0</v>
      </c>
      <c r="P3" s="258">
        <f t="shared" ref="P3:P10" ca="1" si="10">SUMIF($B$15:$D$87,$B3,$BJ$15:$BJ$87)</f>
        <v>0</v>
      </c>
      <c r="Q3" s="259">
        <f t="shared" ref="Q3:Q10" ca="1" si="11">SUMIF($B$15:$D$87,$B3,$BK$15:$BK$87)</f>
        <v>0</v>
      </c>
      <c r="R3" s="258">
        <f t="shared" ref="R3:R10" ca="1" si="12">SUMIF($B$15:$D$87,$B3,$BM$15:$BM$87)</f>
        <v>0</v>
      </c>
      <c r="S3" s="293"/>
      <c r="T3" s="293"/>
      <c r="U3" s="430"/>
      <c r="V3" s="292"/>
      <c r="W3" s="292"/>
      <c r="X3" s="292"/>
      <c r="Y3" s="292"/>
      <c r="Z3" s="293"/>
      <c r="AA3" s="292"/>
      <c r="AB3" s="292"/>
      <c r="AC3" s="293"/>
      <c r="AD3" s="292"/>
      <c r="AE3" s="292"/>
      <c r="AF3" s="293"/>
      <c r="AG3" s="292"/>
    </row>
    <row r="4" spans="1:66" outlineLevel="1">
      <c r="B4" s="2" t="s">
        <v>48</v>
      </c>
      <c r="C4" s="258">
        <f t="shared" ref="C4:C10" ca="1" si="13">SUMIF($B$15:$D$87,B4,$D$15:$D$87)</f>
        <v>17</v>
      </c>
      <c r="D4" s="259">
        <f t="shared" ca="1" si="0"/>
        <v>8</v>
      </c>
      <c r="E4" s="259">
        <f t="shared" ref="E4:E10" ca="1" si="14">D4/$C$14</f>
        <v>4.5454545454545456E-2</v>
      </c>
      <c r="F4" s="287">
        <f ca="1">IF(D4=0,0,C4/E4/$C$13)</f>
        <v>17</v>
      </c>
      <c r="G4" s="258">
        <f t="shared" ca="1" si="1"/>
        <v>17</v>
      </c>
      <c r="H4" s="258">
        <f t="shared" ca="1" si="2"/>
        <v>8</v>
      </c>
      <c r="I4" s="258">
        <f t="shared" ca="1" si="3"/>
        <v>0</v>
      </c>
      <c r="J4" s="258">
        <f t="shared" ca="1" si="4"/>
        <v>0</v>
      </c>
      <c r="K4" s="259">
        <f t="shared" ca="1" si="5"/>
        <v>0</v>
      </c>
      <c r="L4" s="258">
        <f t="shared" ca="1" si="6"/>
        <v>0</v>
      </c>
      <c r="M4" s="258">
        <f t="shared" ca="1" si="7"/>
        <v>0</v>
      </c>
      <c r="N4" s="259">
        <f t="shared" ca="1" si="8"/>
        <v>0</v>
      </c>
      <c r="O4" s="258">
        <f t="shared" ca="1" si="9"/>
        <v>0</v>
      </c>
      <c r="P4" s="258">
        <f t="shared" ca="1" si="10"/>
        <v>0</v>
      </c>
      <c r="Q4" s="259">
        <f t="shared" ca="1" si="11"/>
        <v>0</v>
      </c>
      <c r="R4" s="258">
        <f t="shared" ca="1" si="12"/>
        <v>0</v>
      </c>
      <c r="S4" s="293"/>
      <c r="T4" s="293"/>
      <c r="U4" s="430"/>
      <c r="V4" s="292"/>
      <c r="W4" s="292"/>
      <c r="X4" s="292"/>
      <c r="Y4" s="292"/>
      <c r="Z4" s="293"/>
      <c r="AA4" s="292"/>
      <c r="AB4" s="292"/>
      <c r="AC4" s="293"/>
      <c r="AD4" s="292"/>
      <c r="AE4" s="292"/>
      <c r="AF4" s="293"/>
      <c r="AG4" s="292"/>
    </row>
    <row r="5" spans="1:66" outlineLevel="1">
      <c r="B5" s="2" t="s">
        <v>50</v>
      </c>
      <c r="C5" s="258">
        <f t="shared" ca="1" si="13"/>
        <v>68</v>
      </c>
      <c r="D5" s="259">
        <f t="shared" ca="1" si="0"/>
        <v>201.5</v>
      </c>
      <c r="E5" s="259">
        <f t="shared" ca="1" si="14"/>
        <v>1.1448863636363635</v>
      </c>
      <c r="F5" s="287">
        <f ca="1">IF(D5=0,0,C5/E5/$C$13)</f>
        <v>2.6997518610421838</v>
      </c>
      <c r="G5" s="258">
        <f t="shared" ca="1" si="1"/>
        <v>7</v>
      </c>
      <c r="H5" s="258">
        <f t="shared" ca="1" si="2"/>
        <v>37.5</v>
      </c>
      <c r="I5" s="258">
        <f t="shared" ca="1" si="3"/>
        <v>0</v>
      </c>
      <c r="J5" s="258">
        <f t="shared" ca="1" si="4"/>
        <v>6</v>
      </c>
      <c r="K5" s="259">
        <f t="shared" ca="1" si="5"/>
        <v>49</v>
      </c>
      <c r="L5" s="258">
        <f t="shared" ca="1" si="6"/>
        <v>0</v>
      </c>
      <c r="M5" s="258">
        <f t="shared" ca="1" si="7"/>
        <v>17</v>
      </c>
      <c r="N5" s="259">
        <f t="shared" ca="1" si="8"/>
        <v>53</v>
      </c>
      <c r="O5" s="258">
        <f t="shared" ca="1" si="9"/>
        <v>0</v>
      </c>
      <c r="P5" s="258">
        <f t="shared" ca="1" si="10"/>
        <v>38</v>
      </c>
      <c r="Q5" s="259">
        <f t="shared" ca="1" si="11"/>
        <v>62</v>
      </c>
      <c r="R5" s="258">
        <f t="shared" ca="1" si="12"/>
        <v>0</v>
      </c>
      <c r="S5" s="293"/>
      <c r="T5" s="293"/>
      <c r="U5" s="430"/>
      <c r="V5" s="292"/>
      <c r="W5" s="292"/>
      <c r="X5" s="292"/>
      <c r="Y5" s="292"/>
      <c r="Z5" s="293"/>
      <c r="AA5" s="292"/>
      <c r="AB5" s="292"/>
      <c r="AC5" s="293"/>
      <c r="AD5" s="292"/>
      <c r="AE5" s="292"/>
      <c r="AF5" s="293"/>
      <c r="AG5" s="292"/>
    </row>
    <row r="6" spans="1:66" outlineLevel="1">
      <c r="B6" s="2" t="s">
        <v>52</v>
      </c>
      <c r="C6" s="258">
        <f t="shared" ca="1" si="13"/>
        <v>78</v>
      </c>
      <c r="D6" s="259">
        <f t="shared" ca="1" si="0"/>
        <v>60.5</v>
      </c>
      <c r="E6" s="259">
        <f t="shared" ca="1" si="14"/>
        <v>0.34375</v>
      </c>
      <c r="F6" s="287">
        <f ca="1">IF(D6=0,0,C6/E6/$C$13)</f>
        <v>10.314049586776859</v>
      </c>
      <c r="G6" s="258">
        <f t="shared" ca="1" si="1"/>
        <v>8</v>
      </c>
      <c r="H6" s="258">
        <f t="shared" ca="1" si="2"/>
        <v>10</v>
      </c>
      <c r="I6" s="258">
        <f t="shared" ca="1" si="3"/>
        <v>0</v>
      </c>
      <c r="J6" s="258">
        <f t="shared" ca="1" si="4"/>
        <v>27</v>
      </c>
      <c r="K6" s="259">
        <f t="shared" ca="1" si="5"/>
        <v>15.5</v>
      </c>
      <c r="L6" s="258">
        <f t="shared" ca="1" si="6"/>
        <v>0</v>
      </c>
      <c r="M6" s="258">
        <f t="shared" ca="1" si="7"/>
        <v>43</v>
      </c>
      <c r="N6" s="259">
        <f t="shared" ca="1" si="8"/>
        <v>29</v>
      </c>
      <c r="O6" s="258">
        <f t="shared" ca="1" si="9"/>
        <v>0</v>
      </c>
      <c r="P6" s="258">
        <f t="shared" ca="1" si="10"/>
        <v>0</v>
      </c>
      <c r="Q6" s="259">
        <f t="shared" ca="1" si="11"/>
        <v>6</v>
      </c>
      <c r="R6" s="258">
        <f t="shared" ca="1" si="12"/>
        <v>0</v>
      </c>
      <c r="S6" s="293"/>
      <c r="T6" s="293"/>
      <c r="U6" s="430"/>
      <c r="V6" s="292"/>
      <c r="W6" s="292"/>
      <c r="X6" s="292"/>
      <c r="Y6" s="292"/>
      <c r="Z6" s="293"/>
      <c r="AA6" s="292"/>
      <c r="AB6" s="292"/>
      <c r="AC6" s="293"/>
      <c r="AD6" s="292"/>
      <c r="AE6" s="292"/>
      <c r="AF6" s="293"/>
      <c r="AG6" s="292"/>
    </row>
    <row r="7" spans="1:66" outlineLevel="1">
      <c r="B7" s="2" t="s">
        <v>54</v>
      </c>
      <c r="C7" s="258">
        <f t="shared" ca="1" si="13"/>
        <v>77</v>
      </c>
      <c r="D7" s="259">
        <f t="shared" ca="1" si="0"/>
        <v>18</v>
      </c>
      <c r="E7" s="259">
        <f t="shared" ca="1" si="14"/>
        <v>0.10227272727272728</v>
      </c>
      <c r="F7" s="287">
        <f t="shared" ref="F7:F10" ca="1" si="15">IF(D7=0,0,C7/E7/$C$13)</f>
        <v>34.222222222222221</v>
      </c>
      <c r="G7" s="258">
        <f t="shared" ca="1" si="1"/>
        <v>77</v>
      </c>
      <c r="H7" s="258">
        <f t="shared" ca="1" si="2"/>
        <v>8</v>
      </c>
      <c r="I7" s="258">
        <f t="shared" ca="1" si="3"/>
        <v>0</v>
      </c>
      <c r="J7" s="258">
        <f t="shared" ca="1" si="4"/>
        <v>0</v>
      </c>
      <c r="K7" s="259">
        <f t="shared" ca="1" si="5"/>
        <v>0</v>
      </c>
      <c r="L7" s="258">
        <f t="shared" ca="1" si="6"/>
        <v>0</v>
      </c>
      <c r="M7" s="258">
        <f t="shared" ca="1" si="7"/>
        <v>0</v>
      </c>
      <c r="N7" s="259">
        <f t="shared" ca="1" si="8"/>
        <v>0</v>
      </c>
      <c r="O7" s="258">
        <f t="shared" ca="1" si="9"/>
        <v>0</v>
      </c>
      <c r="P7" s="258">
        <f t="shared" ca="1" si="10"/>
        <v>0</v>
      </c>
      <c r="Q7" s="259">
        <f t="shared" ca="1" si="11"/>
        <v>10</v>
      </c>
      <c r="R7" s="258">
        <f t="shared" ca="1" si="12"/>
        <v>0</v>
      </c>
      <c r="S7" s="293"/>
      <c r="T7" s="293"/>
      <c r="U7" s="430"/>
      <c r="V7" s="292"/>
      <c r="W7" s="292"/>
      <c r="X7" s="292"/>
      <c r="Y7" s="292"/>
      <c r="Z7" s="293"/>
      <c r="AA7" s="292"/>
      <c r="AB7" s="292"/>
      <c r="AC7" s="293"/>
      <c r="AD7" s="292"/>
      <c r="AE7" s="292"/>
      <c r="AF7" s="293"/>
      <c r="AG7" s="292"/>
    </row>
    <row r="8" spans="1:66" outlineLevel="1">
      <c r="B8" s="2" t="s">
        <v>56</v>
      </c>
      <c r="C8" s="258">
        <f t="shared" ca="1" si="13"/>
        <v>24</v>
      </c>
      <c r="D8" s="259">
        <f t="shared" ca="1" si="0"/>
        <v>489</v>
      </c>
      <c r="E8" s="259">
        <f t="shared" ca="1" si="14"/>
        <v>2.7784090909090908</v>
      </c>
      <c r="F8" s="287">
        <f t="shared" ca="1" si="15"/>
        <v>0.39263803680981596</v>
      </c>
      <c r="G8" s="258">
        <f t="shared" ca="1" si="1"/>
        <v>0</v>
      </c>
      <c r="H8" s="258">
        <f t="shared" ca="1" si="2"/>
        <v>146</v>
      </c>
      <c r="I8" s="258">
        <f t="shared" ca="1" si="3"/>
        <v>0</v>
      </c>
      <c r="J8" s="258">
        <f t="shared" ca="1" si="4"/>
        <v>24</v>
      </c>
      <c r="K8" s="259">
        <f t="shared" ca="1" si="5"/>
        <v>206</v>
      </c>
      <c r="L8" s="258">
        <f t="shared" ca="1" si="6"/>
        <v>0</v>
      </c>
      <c r="M8" s="258">
        <f t="shared" ca="1" si="7"/>
        <v>0</v>
      </c>
      <c r="N8" s="259">
        <f t="shared" ca="1" si="8"/>
        <v>158</v>
      </c>
      <c r="O8" s="258">
        <f t="shared" ca="1" si="9"/>
        <v>0</v>
      </c>
      <c r="P8" s="258">
        <f t="shared" ca="1" si="10"/>
        <v>0</v>
      </c>
      <c r="Q8" s="259">
        <f t="shared" ca="1" si="11"/>
        <v>147</v>
      </c>
      <c r="R8" s="258">
        <f t="shared" ca="1" si="12"/>
        <v>0</v>
      </c>
      <c r="S8" s="293"/>
      <c r="T8" s="293"/>
      <c r="U8" s="430"/>
      <c r="V8" s="292"/>
      <c r="W8" s="292"/>
      <c r="X8" s="292"/>
      <c r="Y8" s="292"/>
      <c r="Z8" s="293"/>
      <c r="AA8" s="292"/>
      <c r="AB8" s="292"/>
      <c r="AC8" s="293"/>
      <c r="AD8" s="292"/>
      <c r="AE8" s="292"/>
      <c r="AF8" s="293"/>
      <c r="AG8" s="292"/>
    </row>
    <row r="9" spans="1:66" outlineLevel="1">
      <c r="B9" s="2" t="s">
        <v>21</v>
      </c>
      <c r="C9" s="258">
        <f t="shared" ca="1" si="13"/>
        <v>0</v>
      </c>
      <c r="D9" s="259">
        <f t="shared" ca="1" si="0"/>
        <v>12.5</v>
      </c>
      <c r="E9" s="259">
        <f t="shared" ca="1" si="14"/>
        <v>7.1022727272727279E-2</v>
      </c>
      <c r="F9" s="287">
        <f t="shared" ca="1" si="15"/>
        <v>0</v>
      </c>
      <c r="G9" s="258">
        <f t="shared" ca="1" si="1"/>
        <v>0</v>
      </c>
      <c r="H9" s="258">
        <f t="shared" ca="1" si="2"/>
        <v>5.5</v>
      </c>
      <c r="I9" s="258">
        <f t="shared" ca="1" si="3"/>
        <v>0</v>
      </c>
      <c r="J9" s="258">
        <f t="shared" ca="1" si="4"/>
        <v>0</v>
      </c>
      <c r="K9" s="259">
        <f t="shared" ca="1" si="5"/>
        <v>1</v>
      </c>
      <c r="L9" s="258">
        <f t="shared" ca="1" si="6"/>
        <v>0</v>
      </c>
      <c r="M9" s="258">
        <f t="shared" ca="1" si="7"/>
        <v>0</v>
      </c>
      <c r="N9" s="259">
        <f t="shared" ca="1" si="8"/>
        <v>6</v>
      </c>
      <c r="O9" s="258">
        <f t="shared" ca="1" si="9"/>
        <v>0</v>
      </c>
      <c r="P9" s="258">
        <f t="shared" ca="1" si="10"/>
        <v>0</v>
      </c>
      <c r="Q9" s="259">
        <f t="shared" ca="1" si="11"/>
        <v>0</v>
      </c>
      <c r="R9" s="258">
        <f t="shared" ca="1" si="12"/>
        <v>0</v>
      </c>
      <c r="S9" s="293"/>
      <c r="T9" s="293"/>
      <c r="U9" s="430"/>
      <c r="V9" s="292"/>
      <c r="W9" s="292"/>
      <c r="X9" s="292"/>
      <c r="Y9" s="292"/>
      <c r="Z9" s="293"/>
      <c r="AA9" s="292"/>
      <c r="AB9" s="292"/>
      <c r="AC9" s="293"/>
      <c r="AD9" s="292"/>
      <c r="AE9" s="292"/>
      <c r="AF9" s="293"/>
      <c r="AG9" s="292"/>
    </row>
    <row r="10" spans="1:66" outlineLevel="1">
      <c r="B10" s="2" t="s">
        <v>22</v>
      </c>
      <c r="C10" s="258">
        <f t="shared" ca="1" si="13"/>
        <v>0</v>
      </c>
      <c r="D10" s="259">
        <f t="shared" ca="1" si="0"/>
        <v>153</v>
      </c>
      <c r="E10" s="259">
        <f t="shared" ca="1" si="14"/>
        <v>0.86931818181818177</v>
      </c>
      <c r="F10" s="287">
        <f t="shared" ca="1" si="15"/>
        <v>0</v>
      </c>
      <c r="G10" s="258">
        <f t="shared" ca="1" si="1"/>
        <v>0</v>
      </c>
      <c r="H10" s="258">
        <f t="shared" ca="1" si="2"/>
        <v>48</v>
      </c>
      <c r="I10" s="258">
        <f t="shared" ca="1" si="3"/>
        <v>0</v>
      </c>
      <c r="J10" s="258">
        <f t="shared" ca="1" si="4"/>
        <v>0</v>
      </c>
      <c r="K10" s="259">
        <f t="shared" ca="1" si="5"/>
        <v>0</v>
      </c>
      <c r="L10" s="258">
        <f t="shared" ca="1" si="6"/>
        <v>0</v>
      </c>
      <c r="M10" s="258">
        <f t="shared" ca="1" si="7"/>
        <v>0</v>
      </c>
      <c r="N10" s="259">
        <f t="shared" ca="1" si="8"/>
        <v>33</v>
      </c>
      <c r="O10" s="258">
        <f t="shared" ca="1" si="9"/>
        <v>0</v>
      </c>
      <c r="P10" s="258">
        <f t="shared" ca="1" si="10"/>
        <v>0</v>
      </c>
      <c r="Q10" s="259">
        <f t="shared" ca="1" si="11"/>
        <v>80</v>
      </c>
      <c r="R10" s="258">
        <f t="shared" ca="1" si="12"/>
        <v>0</v>
      </c>
      <c r="S10" s="293"/>
      <c r="T10" s="293"/>
      <c r="U10" s="430"/>
      <c r="V10" s="292"/>
      <c r="W10" s="292"/>
      <c r="X10" s="292"/>
      <c r="Y10" s="292"/>
      <c r="Z10" s="293"/>
      <c r="AA10" s="292"/>
      <c r="AB10" s="292"/>
      <c r="AC10" s="293"/>
      <c r="AD10" s="292"/>
      <c r="AE10" s="292"/>
      <c r="AF10" s="293"/>
      <c r="AG10" s="292"/>
    </row>
    <row r="11" spans="1:66" ht="7.5" customHeight="1" outlineLevel="1" collapsed="1">
      <c r="H11" s="229"/>
    </row>
    <row r="12" spans="1:66" ht="7.5" customHeight="1" outlineLevel="1" thickBot="1">
      <c r="H12" s="7"/>
    </row>
    <row r="13" spans="1:66" s="232" customFormat="1" ht="12.75" customHeight="1" outlineLevel="1">
      <c r="A13" s="484" t="s">
        <v>81</v>
      </c>
      <c r="B13" s="412" t="s">
        <v>82</v>
      </c>
      <c r="C13" s="218">
        <v>22</v>
      </c>
      <c r="D13" s="218"/>
      <c r="E13" s="230"/>
      <c r="F13" s="230"/>
      <c r="G13" s="230"/>
      <c r="H13" s="231" t="str">
        <f>IF(OR(WEEKDAY(H15,17)=1,WEEKDAY(H15,17)=7),"x","")</f>
        <v/>
      </c>
      <c r="I13" s="288"/>
      <c r="J13" s="231" t="str">
        <f t="shared" ref="J13" si="16">IF(OR(WEEKDAY(J15,17)=1,WEEKDAY(J15,17)=7),"x","")</f>
        <v/>
      </c>
      <c r="K13" s="288"/>
      <c r="L13" s="231" t="str">
        <f t="shared" ref="L13" si="17">IF(OR(WEEKDAY(L15,17)=1,WEEKDAY(L15,17)=7),"x","")</f>
        <v/>
      </c>
      <c r="M13" s="288"/>
      <c r="N13" s="231" t="str">
        <f t="shared" ref="N13" si="18">IF(OR(WEEKDAY(N15,17)=1,WEEKDAY(N15,17)=7),"x","")</f>
        <v/>
      </c>
      <c r="O13" s="288"/>
      <c r="P13" s="231" t="str">
        <f t="shared" ref="P13:AP13" si="19">IF(OR(WEEKDAY(P15,17)=1,WEEKDAY(P15,17)=7),"x","")</f>
        <v>x</v>
      </c>
      <c r="Q13" s="231" t="str">
        <f t="shared" si="19"/>
        <v>x</v>
      </c>
      <c r="R13" s="231" t="str">
        <f t="shared" si="19"/>
        <v>x</v>
      </c>
      <c r="S13" s="231" t="str">
        <f t="shared" si="19"/>
        <v>x</v>
      </c>
      <c r="T13" s="231" t="str">
        <f t="shared" si="19"/>
        <v/>
      </c>
      <c r="U13" s="231"/>
      <c r="V13" s="231" t="str">
        <f t="shared" si="19"/>
        <v/>
      </c>
      <c r="W13" s="288"/>
      <c r="X13" s="231" t="str">
        <f t="shared" ref="X13" si="20">IF(OR(WEEKDAY(X15,17)=1,WEEKDAY(X15,17)=7),"x","")</f>
        <v/>
      </c>
      <c r="Y13" s="288"/>
      <c r="Z13" s="231" t="str">
        <f t="shared" ref="Z13:AV13" si="21">IF(OR(WEEKDAY(Z15,17)=1,WEEKDAY(Z15,17)=7),"x","")</f>
        <v/>
      </c>
      <c r="AA13" s="288"/>
      <c r="AB13" s="231" t="str">
        <f t="shared" ref="AB13" si="22">IF(OR(WEEKDAY(AB15,17)=1,WEEKDAY(AB15,17)=7),"x","")</f>
        <v/>
      </c>
      <c r="AC13" s="288"/>
      <c r="AD13" s="231" t="str">
        <f t="shared" ref="AD13:BH13" si="23">IF(OR(WEEKDAY(AD15,17)=1,WEEKDAY(AD15,17)=7),"x","")</f>
        <v>x</v>
      </c>
      <c r="AE13" s="231" t="str">
        <f t="shared" si="23"/>
        <v>x</v>
      </c>
      <c r="AF13" s="231" t="str">
        <f t="shared" si="23"/>
        <v>x</v>
      </c>
      <c r="AG13" s="231" t="str">
        <f t="shared" si="23"/>
        <v>x</v>
      </c>
      <c r="AH13" s="231" t="str">
        <f t="shared" si="23"/>
        <v/>
      </c>
      <c r="AI13" s="231"/>
      <c r="AJ13" s="231" t="str">
        <f t="shared" si="23"/>
        <v/>
      </c>
      <c r="AK13" s="288"/>
      <c r="AL13" s="231" t="str">
        <f t="shared" ref="AL13:BJ13" si="24">IF(OR(WEEKDAY(AL15,17)=1,WEEKDAY(AL15,17)=7),"x","")</f>
        <v/>
      </c>
      <c r="AM13" s="288"/>
      <c r="AN13" s="231" t="str">
        <f t="shared" ref="AN13" si="25">IF(OR(WEEKDAY(AN15,17)=1,WEEKDAY(AN15,17)=7),"x","")</f>
        <v/>
      </c>
      <c r="AO13" s="288"/>
      <c r="AP13" s="231" t="str">
        <f t="shared" si="19"/>
        <v/>
      </c>
      <c r="AQ13" s="288"/>
      <c r="AR13" s="231" t="str">
        <f t="shared" ref="AR13:AU13" si="26">IF(OR(WEEKDAY(AR15,17)=1,WEEKDAY(AR15,17)=7),"x","")</f>
        <v>x</v>
      </c>
      <c r="AS13" s="231" t="str">
        <f t="shared" si="26"/>
        <v>x</v>
      </c>
      <c r="AT13" s="231" t="str">
        <f t="shared" si="26"/>
        <v>x</v>
      </c>
      <c r="AU13" s="231" t="str">
        <f t="shared" si="26"/>
        <v>x</v>
      </c>
      <c r="AV13" s="231" t="str">
        <f t="shared" si="21"/>
        <v/>
      </c>
      <c r="AW13" s="231"/>
      <c r="AX13" s="231" t="str">
        <f t="shared" si="23"/>
        <v/>
      </c>
      <c r="AY13" s="288"/>
      <c r="AZ13" s="231" t="str">
        <f t="shared" si="23"/>
        <v/>
      </c>
      <c r="BA13" s="288"/>
      <c r="BB13" s="431"/>
      <c r="BC13" s="431"/>
      <c r="BD13" s="431"/>
      <c r="BE13" s="431"/>
      <c r="BF13" s="231" t="str">
        <f t="shared" ref="BF13" si="27">IF(OR(WEEKDAY(BF15,17)=1,WEEKDAY(BF15,17)=7),"x","")</f>
        <v/>
      </c>
      <c r="BG13" s="288"/>
      <c r="BH13" s="482" t="str">
        <f t="shared" si="23"/>
        <v/>
      </c>
      <c r="BI13" s="483"/>
      <c r="BJ13" s="381" t="str">
        <f t="shared" si="24"/>
        <v>x</v>
      </c>
      <c r="BK13" s="382" t="s">
        <v>83</v>
      </c>
      <c r="BL13" s="381" t="str">
        <f t="shared" ref="BL13" si="28">IF(OR(WEEKDAY(BL15,17)=1,WEEKDAY(BL15,17)=7),"x","")</f>
        <v>x</v>
      </c>
      <c r="BM13" s="382" t="s">
        <v>83</v>
      </c>
    </row>
    <row r="14" spans="1:66" s="7" customFormat="1" ht="12.95" customHeight="1">
      <c r="A14" s="485"/>
      <c r="B14" s="412" t="s">
        <v>84</v>
      </c>
      <c r="C14" s="218">
        <f>C13*8</f>
        <v>176</v>
      </c>
      <c r="D14" s="218"/>
      <c r="E14" s="230"/>
      <c r="F14" s="230"/>
      <c r="G14" s="230"/>
      <c r="H14" s="233"/>
      <c r="I14" s="234"/>
      <c r="J14" s="233"/>
      <c r="K14" s="234"/>
      <c r="L14" s="233"/>
      <c r="M14" s="234"/>
      <c r="N14" s="233"/>
      <c r="O14" s="234"/>
      <c r="P14" s="477" t="s">
        <v>85</v>
      </c>
      <c r="Q14" s="478"/>
      <c r="R14" s="477" t="s">
        <v>86</v>
      </c>
      <c r="S14" s="478"/>
      <c r="T14" s="477"/>
      <c r="U14" s="478"/>
      <c r="V14" s="233"/>
      <c r="W14" s="234"/>
      <c r="X14" s="233"/>
      <c r="Y14" s="234"/>
      <c r="Z14" s="233"/>
      <c r="AA14" s="234"/>
      <c r="AB14" s="233"/>
      <c r="AC14" s="234"/>
      <c r="AD14" s="477" t="s">
        <v>87</v>
      </c>
      <c r="AE14" s="478"/>
      <c r="AF14" s="477" t="s">
        <v>86</v>
      </c>
      <c r="AG14" s="478"/>
      <c r="AH14" s="477"/>
      <c r="AI14" s="478"/>
      <c r="AJ14" s="233"/>
      <c r="AK14" s="234"/>
      <c r="AL14" s="233"/>
      <c r="AM14" s="234"/>
      <c r="AN14" s="233"/>
      <c r="AO14" s="234"/>
      <c r="AP14" s="233"/>
      <c r="AQ14" s="234"/>
      <c r="AR14" s="477" t="s">
        <v>88</v>
      </c>
      <c r="AS14" s="478"/>
      <c r="AT14" s="477" t="s">
        <v>86</v>
      </c>
      <c r="AU14" s="478"/>
      <c r="AV14" s="477"/>
      <c r="AW14" s="478"/>
      <c r="AX14" s="233"/>
      <c r="AY14" s="234"/>
      <c r="AZ14" s="233"/>
      <c r="BA14" s="234"/>
      <c r="BB14" s="432"/>
      <c r="BC14" s="432"/>
      <c r="BD14" s="432"/>
      <c r="BE14" s="432"/>
      <c r="BF14" s="233"/>
      <c r="BG14" s="234"/>
      <c r="BH14" s="233"/>
      <c r="BI14" s="234"/>
      <c r="BJ14" s="477" t="s">
        <v>89</v>
      </c>
      <c r="BK14" s="478"/>
      <c r="BL14" s="477" t="s">
        <v>86</v>
      </c>
      <c r="BM14" s="478"/>
      <c r="BN14"/>
    </row>
    <row r="15" spans="1:66" s="7" customFormat="1" ht="12.95" customHeight="1">
      <c r="A15" s="485"/>
      <c r="B15" s="412" t="s">
        <v>90</v>
      </c>
      <c r="C15" s="218" t="s">
        <v>91</v>
      </c>
      <c r="D15" s="218" t="s">
        <v>92</v>
      </c>
      <c r="E15" s="230" t="s">
        <v>92</v>
      </c>
      <c r="F15" s="476">
        <v>43801</v>
      </c>
      <c r="G15" s="476"/>
      <c r="H15" s="476">
        <v>43802</v>
      </c>
      <c r="I15" s="476"/>
      <c r="J15" s="476">
        <v>43803</v>
      </c>
      <c r="K15" s="476"/>
      <c r="L15" s="476">
        <v>43804</v>
      </c>
      <c r="M15" s="476"/>
      <c r="N15" s="476">
        <v>43805</v>
      </c>
      <c r="O15" s="476"/>
      <c r="P15" s="476">
        <v>43806</v>
      </c>
      <c r="Q15" s="476"/>
      <c r="R15" s="476">
        <v>43807</v>
      </c>
      <c r="S15" s="476"/>
      <c r="T15" s="476">
        <v>43808</v>
      </c>
      <c r="U15" s="476"/>
      <c r="V15" s="476">
        <v>43809</v>
      </c>
      <c r="W15" s="476"/>
      <c r="X15" s="476">
        <v>43810</v>
      </c>
      <c r="Y15" s="476"/>
      <c r="Z15" s="476">
        <v>43811</v>
      </c>
      <c r="AA15" s="476"/>
      <c r="AB15" s="476">
        <v>43812</v>
      </c>
      <c r="AC15" s="476"/>
      <c r="AD15" s="476">
        <v>43813</v>
      </c>
      <c r="AE15" s="476"/>
      <c r="AF15" s="476">
        <v>43814</v>
      </c>
      <c r="AG15" s="476"/>
      <c r="AH15" s="476">
        <v>43815</v>
      </c>
      <c r="AI15" s="476"/>
      <c r="AJ15" s="476">
        <v>43816</v>
      </c>
      <c r="AK15" s="476"/>
      <c r="AL15" s="476">
        <v>43817</v>
      </c>
      <c r="AM15" s="476"/>
      <c r="AN15" s="476">
        <v>43818</v>
      </c>
      <c r="AO15" s="476"/>
      <c r="AP15" s="476">
        <v>43819</v>
      </c>
      <c r="AQ15" s="476"/>
      <c r="AR15" s="476">
        <v>43820</v>
      </c>
      <c r="AS15" s="476"/>
      <c r="AT15" s="476">
        <v>43821</v>
      </c>
      <c r="AU15" s="476"/>
      <c r="AV15" s="476">
        <v>43822</v>
      </c>
      <c r="AW15" s="476"/>
      <c r="AX15" s="476">
        <v>43823</v>
      </c>
      <c r="AY15" s="476"/>
      <c r="AZ15" s="476">
        <v>43824</v>
      </c>
      <c r="BA15" s="476"/>
      <c r="BB15" s="476">
        <v>43825</v>
      </c>
      <c r="BC15" s="476"/>
      <c r="BD15" s="476">
        <v>43826</v>
      </c>
      <c r="BE15" s="476"/>
      <c r="BF15" s="476">
        <v>43829</v>
      </c>
      <c r="BG15" s="476"/>
      <c r="BH15" s="476">
        <v>43830</v>
      </c>
      <c r="BI15" s="476"/>
      <c r="BJ15" s="477">
        <v>43764</v>
      </c>
      <c r="BK15" s="478"/>
      <c r="BL15" s="477">
        <v>43765</v>
      </c>
      <c r="BM15" s="478"/>
      <c r="BN15" s="479"/>
    </row>
    <row r="16" spans="1:66" s="7" customFormat="1">
      <c r="A16" s="486"/>
      <c r="B16" s="413"/>
      <c r="C16" s="219"/>
      <c r="D16" s="219" t="s">
        <v>93</v>
      </c>
      <c r="E16" s="219" t="s">
        <v>19</v>
      </c>
      <c r="F16" s="29" t="s">
        <v>16</v>
      </c>
      <c r="G16" s="29" t="s">
        <v>19</v>
      </c>
      <c r="H16" s="29" t="s">
        <v>16</v>
      </c>
      <c r="I16" s="29" t="s">
        <v>19</v>
      </c>
      <c r="J16" s="29" t="s">
        <v>16</v>
      </c>
      <c r="K16" s="29" t="s">
        <v>19</v>
      </c>
      <c r="L16" s="29" t="s">
        <v>16</v>
      </c>
      <c r="M16" s="29" t="s">
        <v>19</v>
      </c>
      <c r="N16" s="29" t="s">
        <v>16</v>
      </c>
      <c r="O16" s="29" t="s">
        <v>19</v>
      </c>
      <c r="P16" s="29" t="s">
        <v>16</v>
      </c>
      <c r="Q16" s="29" t="s">
        <v>19</v>
      </c>
      <c r="R16" s="29" t="s">
        <v>16</v>
      </c>
      <c r="S16" s="29" t="s">
        <v>94</v>
      </c>
      <c r="T16" s="29" t="s">
        <v>16</v>
      </c>
      <c r="U16" s="29" t="s">
        <v>19</v>
      </c>
      <c r="V16" s="29" t="s">
        <v>16</v>
      </c>
      <c r="W16" s="29" t="s">
        <v>19</v>
      </c>
      <c r="X16" s="29" t="s">
        <v>16</v>
      </c>
      <c r="Y16" s="29" t="s">
        <v>19</v>
      </c>
      <c r="Z16" s="29" t="s">
        <v>16</v>
      </c>
      <c r="AA16" s="29" t="s">
        <v>19</v>
      </c>
      <c r="AB16" s="29" t="s">
        <v>16</v>
      </c>
      <c r="AC16" s="29" t="s">
        <v>19</v>
      </c>
      <c r="AD16" s="29" t="s">
        <v>16</v>
      </c>
      <c r="AE16" s="29" t="s">
        <v>19</v>
      </c>
      <c r="AF16" s="29" t="s">
        <v>16</v>
      </c>
      <c r="AG16" s="29" t="s">
        <v>94</v>
      </c>
      <c r="AH16" s="29" t="s">
        <v>16</v>
      </c>
      <c r="AI16" s="29" t="s">
        <v>19</v>
      </c>
      <c r="AJ16" s="29" t="s">
        <v>16</v>
      </c>
      <c r="AK16" s="29" t="s">
        <v>19</v>
      </c>
      <c r="AL16" s="29" t="s">
        <v>16</v>
      </c>
      <c r="AM16" s="29" t="s">
        <v>19</v>
      </c>
      <c r="AN16" s="29" t="s">
        <v>16</v>
      </c>
      <c r="AO16" s="29" t="s">
        <v>19</v>
      </c>
      <c r="AP16" s="29" t="s">
        <v>16</v>
      </c>
      <c r="AQ16" s="29" t="s">
        <v>19</v>
      </c>
      <c r="AR16" s="29" t="s">
        <v>16</v>
      </c>
      <c r="AS16" s="29" t="s">
        <v>19</v>
      </c>
      <c r="AT16" s="29" t="s">
        <v>16</v>
      </c>
      <c r="AU16" s="29" t="s">
        <v>94</v>
      </c>
      <c r="AV16" s="29" t="s">
        <v>16</v>
      </c>
      <c r="AW16" s="29" t="s">
        <v>19</v>
      </c>
      <c r="AX16" s="29" t="s">
        <v>16</v>
      </c>
      <c r="AY16" s="29" t="s">
        <v>19</v>
      </c>
      <c r="AZ16" s="29" t="s">
        <v>16</v>
      </c>
      <c r="BA16" s="29" t="s">
        <v>19</v>
      </c>
      <c r="BB16" s="29" t="s">
        <v>16</v>
      </c>
      <c r="BC16" s="29" t="s">
        <v>19</v>
      </c>
      <c r="BD16" s="29" t="s">
        <v>16</v>
      </c>
      <c r="BE16" s="29" t="s">
        <v>19</v>
      </c>
      <c r="BF16" s="29" t="s">
        <v>16</v>
      </c>
      <c r="BG16" s="29" t="s">
        <v>19</v>
      </c>
      <c r="BH16" s="29" t="s">
        <v>16</v>
      </c>
      <c r="BI16" s="29" t="s">
        <v>19</v>
      </c>
      <c r="BJ16" s="29" t="s">
        <v>16</v>
      </c>
      <c r="BK16" s="29" t="s">
        <v>19</v>
      </c>
      <c r="BL16" s="29" t="s">
        <v>16</v>
      </c>
      <c r="BM16" s="29" t="s">
        <v>94</v>
      </c>
      <c r="BN16" s="480"/>
    </row>
    <row r="17" spans="1:66" outlineLevel="1">
      <c r="A17" s="409">
        <f>IF(E17=0,0,D17/(E17/$C$14)/$C$13)</f>
        <v>0</v>
      </c>
      <c r="B17" s="405" t="s">
        <v>46</v>
      </c>
      <c r="C17" s="71" t="s">
        <v>95</v>
      </c>
      <c r="D17" s="246">
        <f t="shared" ref="D17:D24" si="29">SUMIF($H$14:$BM$14,"*Total*",$H17:$BM17)</f>
        <v>0</v>
      </c>
      <c r="E17" s="247">
        <f t="shared" ref="E17:E24" si="30">SUMIFS(H17:BM17, $H$13:$BM$13,"x",$H$16:$BM$16,"*Effort*")</f>
        <v>0</v>
      </c>
      <c r="F17" s="418"/>
      <c r="G17" s="418"/>
      <c r="H17" s="248"/>
      <c r="I17" s="249"/>
      <c r="J17" s="248"/>
      <c r="K17" s="249"/>
      <c r="L17" s="248"/>
      <c r="M17" s="249"/>
      <c r="N17" s="248"/>
      <c r="O17" s="249"/>
      <c r="P17" s="250">
        <f t="array" ref="P17">SUM(IF(MOD(COLUMN(F17:O17),2)=0,F17:O17,0))</f>
        <v>0</v>
      </c>
      <c r="Q17" s="250">
        <f t="array" ref="Q17">SUM(IF(MOD(COLUMN(F17:O17),2)=1,F17:O17,0))</f>
        <v>0</v>
      </c>
      <c r="R17" s="248"/>
      <c r="S17" s="248"/>
      <c r="T17" s="248"/>
      <c r="U17" s="396"/>
      <c r="V17" s="248"/>
      <c r="W17" s="249"/>
      <c r="X17" s="248"/>
      <c r="Y17" s="249"/>
      <c r="Z17" s="248"/>
      <c r="AA17" s="249"/>
      <c r="AB17" s="248"/>
      <c r="AC17" s="249"/>
      <c r="AD17" s="250">
        <f t="array" ref="AD17">SUM(IF(MOD(COLUMN(T17:AC17),2)=0,T17:AC17,0))</f>
        <v>0</v>
      </c>
      <c r="AE17" s="250">
        <f t="array" ref="AE17">SUM(IF(MOD(COLUMN(T17:AC17),2)=1,T17:AC17,0))</f>
        <v>0</v>
      </c>
      <c r="AF17" s="248"/>
      <c r="AG17" s="248"/>
      <c r="AH17" s="248"/>
      <c r="AI17" s="249"/>
      <c r="AJ17" s="248"/>
      <c r="AK17" s="249"/>
      <c r="AL17" s="248"/>
      <c r="AM17" s="249"/>
      <c r="AN17" s="248"/>
      <c r="AO17" s="249"/>
      <c r="AP17" s="248"/>
      <c r="AQ17" s="249"/>
      <c r="AR17" s="250">
        <f t="array" ref="AR17">SUM(IF(MOD(COLUMN(AH17:AQ17),2)=0,AH17:AQ17,0))</f>
        <v>0</v>
      </c>
      <c r="AS17" s="250">
        <f t="array" ref="AS17">SUM(IF(MOD(COLUMN(AH17:AQ17),2)=1,AH17:AQ17,0))</f>
        <v>0</v>
      </c>
      <c r="AT17" s="248"/>
      <c r="AU17" s="248"/>
      <c r="AV17" s="248"/>
      <c r="AW17" s="386"/>
      <c r="AX17" s="248"/>
      <c r="AY17" s="249"/>
      <c r="AZ17" s="248"/>
      <c r="BA17" s="249"/>
      <c r="BB17" s="249"/>
      <c r="BC17" s="249"/>
      <c r="BD17" s="249"/>
      <c r="BE17" s="249"/>
      <c r="BF17" s="248"/>
      <c r="BG17" s="249"/>
      <c r="BH17" s="248"/>
      <c r="BI17" s="249"/>
      <c r="BJ17" s="250">
        <f t="array" ref="BJ17">SUM(IF(MOD(COLUMN(AV17:BI17),2)=0,AV17:BI17,0))</f>
        <v>0</v>
      </c>
      <c r="BK17" s="250">
        <f t="array" ref="BK17">SUM(IF(MOD(COLUMN(AV17:BI17),2)=1,AV17:BI17,0))</f>
        <v>0</v>
      </c>
      <c r="BL17" s="248"/>
      <c r="BM17" s="248"/>
      <c r="BN17" s="480"/>
    </row>
    <row r="18" spans="1:66" outlineLevel="1">
      <c r="A18" s="409">
        <f t="shared" ref="A18:A24" si="31">IF(E18=0,0,D18/(E18/$C$14)/$C$13)</f>
        <v>0</v>
      </c>
      <c r="B18" s="405" t="s">
        <v>48</v>
      </c>
      <c r="C18" s="71" t="s">
        <v>95</v>
      </c>
      <c r="D18" s="246">
        <f t="shared" si="29"/>
        <v>0</v>
      </c>
      <c r="E18" s="247">
        <f t="shared" si="30"/>
        <v>0</v>
      </c>
      <c r="F18" s="418"/>
      <c r="G18" s="418"/>
      <c r="H18" s="248"/>
      <c r="I18" s="249"/>
      <c r="J18" s="248"/>
      <c r="K18" s="249"/>
      <c r="L18" s="248"/>
      <c r="M18" s="249"/>
      <c r="N18" s="248"/>
      <c r="O18" s="249"/>
      <c r="P18" s="250">
        <f t="array" ref="P18">SUM(IF(MOD(COLUMN(F18:O18),2)=0,F18:O18,0))</f>
        <v>0</v>
      </c>
      <c r="Q18" s="250">
        <f t="array" ref="Q18">SUM(IF(MOD(COLUMN(F18:O18),2)=1,F18:O18,0))</f>
        <v>0</v>
      </c>
      <c r="R18" s="248"/>
      <c r="S18" s="248"/>
      <c r="T18" s="248"/>
      <c r="U18" s="396"/>
      <c r="V18" s="248"/>
      <c r="W18" s="249"/>
      <c r="X18" s="248"/>
      <c r="Y18" s="249"/>
      <c r="Z18" s="248"/>
      <c r="AA18" s="249"/>
      <c r="AB18" s="248"/>
      <c r="AC18" s="249"/>
      <c r="AD18" s="250">
        <f t="array" ref="AD18">SUM(IF(MOD(COLUMN(T18:AC18),2)=0,T18:AC18,0))</f>
        <v>0</v>
      </c>
      <c r="AE18" s="250">
        <f t="array" ref="AE18">SUM(IF(MOD(COLUMN(T18:AC18),2)=1,T18:AC18,0))</f>
        <v>0</v>
      </c>
      <c r="AF18" s="248"/>
      <c r="AG18" s="248"/>
      <c r="AH18" s="248"/>
      <c r="AI18" s="249"/>
      <c r="AJ18" s="248"/>
      <c r="AK18" s="249"/>
      <c r="AL18" s="248"/>
      <c r="AM18" s="249"/>
      <c r="AN18" s="248"/>
      <c r="AO18" s="249"/>
      <c r="AP18" s="248"/>
      <c r="AQ18" s="249"/>
      <c r="AR18" s="250">
        <f t="array" ref="AR18">SUM(IF(MOD(COLUMN(AH18:AQ18),2)=0,AH18:AQ18,0))</f>
        <v>0</v>
      </c>
      <c r="AS18" s="250">
        <f t="array" ref="AS18">SUM(IF(MOD(COLUMN(AH18:AQ18),2)=1,AH18:AQ18,0))</f>
        <v>0</v>
      </c>
      <c r="AT18" s="248"/>
      <c r="AU18" s="248"/>
      <c r="AV18" s="248"/>
      <c r="AW18" s="386"/>
      <c r="AX18" s="248"/>
      <c r="AY18" s="249"/>
      <c r="AZ18" s="248"/>
      <c r="BA18" s="249"/>
      <c r="BB18" s="249"/>
      <c r="BC18" s="249"/>
      <c r="BD18" s="249"/>
      <c r="BE18" s="249"/>
      <c r="BF18" s="248"/>
      <c r="BG18" s="249"/>
      <c r="BH18" s="248"/>
      <c r="BI18" s="249"/>
      <c r="BJ18" s="250">
        <f t="array" ref="BJ18">SUM(IF(MOD(COLUMN(AV18:BI18),2)=0,AV18:BI18,0))</f>
        <v>0</v>
      </c>
      <c r="BK18" s="250">
        <f t="array" ref="BK18">SUM(IF(MOD(COLUMN(AV18:BI18),2)=1,AV18:BI18,0))</f>
        <v>0</v>
      </c>
      <c r="BL18" s="248"/>
      <c r="BM18" s="248"/>
      <c r="BN18" s="480"/>
    </row>
    <row r="19" spans="1:66" outlineLevel="1">
      <c r="A19" s="409">
        <f t="shared" si="31"/>
        <v>3.3846153846153841</v>
      </c>
      <c r="B19" s="405" t="s">
        <v>50</v>
      </c>
      <c r="C19" s="71" t="s">
        <v>95</v>
      </c>
      <c r="D19" s="246">
        <f t="shared" si="29"/>
        <v>11</v>
      </c>
      <c r="E19" s="247">
        <f t="shared" si="30"/>
        <v>26</v>
      </c>
      <c r="F19" s="418"/>
      <c r="G19" s="418"/>
      <c r="H19" s="248"/>
      <c r="I19" s="249"/>
      <c r="J19" s="248"/>
      <c r="K19" s="249"/>
      <c r="L19" s="248"/>
      <c r="M19" s="249"/>
      <c r="N19" s="248"/>
      <c r="O19" s="249"/>
      <c r="P19" s="250">
        <f t="array" ref="P19">SUM(IF(MOD(COLUMN(F19:O19),2)=0,F19:O19,0))</f>
        <v>0</v>
      </c>
      <c r="Q19" s="250">
        <f t="array" ref="Q19">SUM(IF(MOD(COLUMN(F19:O19),2)=1,F19:O19,0))</f>
        <v>0</v>
      </c>
      <c r="R19" s="248"/>
      <c r="S19" s="248"/>
      <c r="T19" s="248"/>
      <c r="U19" s="435"/>
      <c r="V19" s="248">
        <v>1</v>
      </c>
      <c r="W19" s="249">
        <v>8</v>
      </c>
      <c r="X19" s="248"/>
      <c r="Y19" s="249">
        <v>4</v>
      </c>
      <c r="Z19" s="248"/>
      <c r="AA19" s="249">
        <v>6</v>
      </c>
      <c r="AB19" s="248"/>
      <c r="AC19" s="249"/>
      <c r="AD19" s="250">
        <f t="array" ref="AD19">SUM(IF(MOD(COLUMN(T19:AC19),2)=0,T19:AC19,0))</f>
        <v>1</v>
      </c>
      <c r="AE19" s="250">
        <f t="array" ref="AE19">SUM(IF(MOD(COLUMN(T19:AC19),2)=1,T19:AC19,0))</f>
        <v>18</v>
      </c>
      <c r="AF19" s="248"/>
      <c r="AG19" s="248"/>
      <c r="AH19" s="248">
        <v>10</v>
      </c>
      <c r="AI19" s="249">
        <v>8</v>
      </c>
      <c r="AJ19" s="248"/>
      <c r="AK19" s="249"/>
      <c r="AL19" s="248"/>
      <c r="AM19" s="249"/>
      <c r="AN19" s="248"/>
      <c r="AO19" s="249"/>
      <c r="AP19" s="248"/>
      <c r="AQ19" s="249"/>
      <c r="AR19" s="250">
        <f t="array" ref="AR19">SUM(IF(MOD(COLUMN(AH19:AQ19),2)=0,AH19:AQ19,0))</f>
        <v>10</v>
      </c>
      <c r="AS19" s="250">
        <f t="array" ref="AS19">SUM(IF(MOD(COLUMN(AH19:AQ19),2)=1,AH19:AQ19,0))</f>
        <v>8</v>
      </c>
      <c r="AT19" s="248"/>
      <c r="AU19" s="248"/>
      <c r="AV19" s="248"/>
      <c r="AW19" s="386"/>
      <c r="AX19" s="248"/>
      <c r="AY19" s="249"/>
      <c r="AZ19" s="248"/>
      <c r="BA19" s="249"/>
      <c r="BB19" s="249"/>
      <c r="BC19" s="249"/>
      <c r="BD19" s="249"/>
      <c r="BE19" s="249"/>
      <c r="BF19" s="248"/>
      <c r="BG19" s="249"/>
      <c r="BH19" s="248"/>
      <c r="BI19" s="249"/>
      <c r="BJ19" s="250">
        <f t="array" ref="BJ19">SUM(IF(MOD(COLUMN(AV19:BI19),2)=0,AV19:BI19,0))</f>
        <v>0</v>
      </c>
      <c r="BK19" s="250">
        <f t="array" ref="BK19">SUM(IF(MOD(COLUMN(AV19:BI19),2)=1,AV19:BI19,0))</f>
        <v>0</v>
      </c>
      <c r="BL19" s="248"/>
      <c r="BM19" s="248"/>
      <c r="BN19" s="480"/>
    </row>
    <row r="20" spans="1:66" outlineLevel="1">
      <c r="A20" s="409">
        <f t="shared" si="31"/>
        <v>18.360655737704917</v>
      </c>
      <c r="B20" s="405" t="s">
        <v>52</v>
      </c>
      <c r="C20" s="71" t="s">
        <v>95</v>
      </c>
      <c r="D20" s="246">
        <f t="shared" si="29"/>
        <v>70</v>
      </c>
      <c r="E20" s="247">
        <f t="shared" si="30"/>
        <v>30.5</v>
      </c>
      <c r="F20" s="418">
        <v>4</v>
      </c>
      <c r="G20" s="418">
        <v>3</v>
      </c>
      <c r="H20" s="248"/>
      <c r="I20" s="249"/>
      <c r="J20" s="248"/>
      <c r="K20" s="249"/>
      <c r="L20" s="248"/>
      <c r="M20" s="249"/>
      <c r="N20" s="248"/>
      <c r="O20" s="249"/>
      <c r="P20" s="250">
        <f t="array" ref="P20">SUM(IF(MOD(COLUMN(F20:O20),2)=0,F20:O20,0))</f>
        <v>4</v>
      </c>
      <c r="Q20" s="250">
        <f t="array" ref="Q20">SUM(IF(MOD(COLUMN(F20:O20),2)=1,F20:O20,0))</f>
        <v>3</v>
      </c>
      <c r="R20" s="248"/>
      <c r="S20" s="248"/>
      <c r="T20" s="248">
        <v>2</v>
      </c>
      <c r="U20" s="396">
        <v>0.5</v>
      </c>
      <c r="V20" s="248"/>
      <c r="W20" s="249"/>
      <c r="X20" s="248">
        <v>10</v>
      </c>
      <c r="Y20" s="249">
        <v>4</v>
      </c>
      <c r="Z20" s="248">
        <v>10</v>
      </c>
      <c r="AA20" s="249">
        <v>2</v>
      </c>
      <c r="AB20" s="248">
        <v>5</v>
      </c>
      <c r="AC20" s="249">
        <v>3</v>
      </c>
      <c r="AD20" s="250">
        <f t="array" ref="AD20">SUM(IF(MOD(COLUMN(T20:AC20),2)=0,T20:AC20,0))</f>
        <v>27</v>
      </c>
      <c r="AE20" s="250">
        <f t="array" ref="AE20">SUM(IF(MOD(COLUMN(T20:AC20),2)=1,T20:AC20,0))</f>
        <v>9.5</v>
      </c>
      <c r="AF20" s="248"/>
      <c r="AG20" s="248"/>
      <c r="AH20" s="248"/>
      <c r="AI20" s="249"/>
      <c r="AJ20" s="248">
        <v>23</v>
      </c>
      <c r="AK20" s="249">
        <v>8</v>
      </c>
      <c r="AL20" s="248">
        <v>12</v>
      </c>
      <c r="AM20" s="249">
        <v>6</v>
      </c>
      <c r="AN20" s="248">
        <v>4</v>
      </c>
      <c r="AO20" s="249">
        <v>2</v>
      </c>
      <c r="AP20" s="248"/>
      <c r="AQ20" s="249"/>
      <c r="AR20" s="250">
        <f t="array" ref="AR20">SUM(IF(MOD(COLUMN(AH20:AQ20),2)=0,AH20:AQ20,0))</f>
        <v>39</v>
      </c>
      <c r="AS20" s="250">
        <f t="array" ref="AS20">SUM(IF(MOD(COLUMN(AH20:AQ20),2)=1,AH20:AQ20,0))</f>
        <v>16</v>
      </c>
      <c r="AT20" s="248"/>
      <c r="AU20" s="248"/>
      <c r="AV20" s="248"/>
      <c r="AW20" s="386"/>
      <c r="AX20" s="248"/>
      <c r="AY20" s="249"/>
      <c r="AZ20" s="248"/>
      <c r="BA20" s="249"/>
      <c r="BB20" s="249"/>
      <c r="BC20" s="249"/>
      <c r="BD20" s="249"/>
      <c r="BE20" s="249">
        <v>2</v>
      </c>
      <c r="BF20" s="248"/>
      <c r="BG20" s="249"/>
      <c r="BH20" s="248"/>
      <c r="BI20" s="249"/>
      <c r="BJ20" s="250">
        <f t="array" ref="BJ20">SUM(IF(MOD(COLUMN(AV20:BI20),2)=0,AV20:BI20,0))</f>
        <v>0</v>
      </c>
      <c r="BK20" s="250">
        <f t="array" ref="BK20">SUM(IF(MOD(COLUMN(AV20:BI20),2)=1,AV20:BI20,0))</f>
        <v>2</v>
      </c>
      <c r="BL20" s="248"/>
      <c r="BM20" s="248"/>
      <c r="BN20" s="480"/>
    </row>
    <row r="21" spans="1:66" outlineLevel="1">
      <c r="A21" s="409">
        <f t="shared" si="31"/>
        <v>0</v>
      </c>
      <c r="B21" s="406" t="s">
        <v>54</v>
      </c>
      <c r="C21" s="71" t="s">
        <v>95</v>
      </c>
      <c r="D21" s="246">
        <f t="shared" si="29"/>
        <v>0</v>
      </c>
      <c r="E21" s="247">
        <f t="shared" si="30"/>
        <v>0</v>
      </c>
      <c r="F21" s="418"/>
      <c r="G21" s="418"/>
      <c r="H21" s="248"/>
      <c r="I21" s="249"/>
      <c r="J21" s="248"/>
      <c r="K21" s="249"/>
      <c r="L21" s="248"/>
      <c r="M21" s="249"/>
      <c r="N21" s="248"/>
      <c r="O21" s="249"/>
      <c r="P21" s="250">
        <f t="array" ref="P21">SUM(IF(MOD(COLUMN(F21:O21),2)=0,F21:O21,0))</f>
        <v>0</v>
      </c>
      <c r="Q21" s="250">
        <f t="array" ref="Q21">SUM(IF(MOD(COLUMN(F21:O21),2)=1,F21:O21,0))</f>
        <v>0</v>
      </c>
      <c r="R21" s="248"/>
      <c r="S21" s="248"/>
      <c r="T21" s="248"/>
      <c r="U21" s="396"/>
      <c r="V21" s="248"/>
      <c r="W21" s="249"/>
      <c r="X21" s="248"/>
      <c r="Y21" s="249"/>
      <c r="Z21" s="248"/>
      <c r="AA21" s="249"/>
      <c r="AB21" s="248"/>
      <c r="AC21" s="249"/>
      <c r="AD21" s="250">
        <f t="array" ref="AD21">SUM(IF(MOD(COLUMN(T21:AC21),2)=0,T21:AC21,0))</f>
        <v>0</v>
      </c>
      <c r="AE21" s="250">
        <f t="array" ref="AE21">SUM(IF(MOD(COLUMN(T21:AC21),2)=1,T21:AC21,0))</f>
        <v>0</v>
      </c>
      <c r="AF21" s="248"/>
      <c r="AG21" s="248"/>
      <c r="AH21" s="248"/>
      <c r="AI21" s="249"/>
      <c r="AJ21" s="248"/>
      <c r="AK21" s="249"/>
      <c r="AL21" s="248"/>
      <c r="AM21" s="249"/>
      <c r="AN21" s="248"/>
      <c r="AO21" s="249"/>
      <c r="AP21" s="248"/>
      <c r="AQ21" s="249"/>
      <c r="AR21" s="250">
        <f t="array" ref="AR21">SUM(IF(MOD(COLUMN(AH21:AQ21),2)=0,AH21:AQ21,0))</f>
        <v>0</v>
      </c>
      <c r="AS21" s="250">
        <f t="array" ref="AS21">SUM(IF(MOD(COLUMN(AH21:AQ21),2)=1,AH21:AQ21,0))</f>
        <v>0</v>
      </c>
      <c r="AT21" s="248"/>
      <c r="AU21" s="248"/>
      <c r="AV21" s="248"/>
      <c r="AW21" s="386"/>
      <c r="AX21" s="248"/>
      <c r="AY21" s="249"/>
      <c r="AZ21" s="248"/>
      <c r="BA21" s="249"/>
      <c r="BB21" s="249"/>
      <c r="BC21" s="249"/>
      <c r="BD21" s="249"/>
      <c r="BE21" s="249"/>
      <c r="BF21" s="248"/>
      <c r="BG21" s="249"/>
      <c r="BH21" s="248"/>
      <c r="BI21" s="249"/>
      <c r="BJ21" s="250">
        <f t="array" ref="BJ21">SUM(IF(MOD(COLUMN(AV21:BI21),2)=0,AV21:BI21,0))</f>
        <v>0</v>
      </c>
      <c r="BK21" s="250">
        <f t="array" ref="BK21">SUM(IF(MOD(COLUMN(AV21:BI21),2)=1,AV21:BI21,0))</f>
        <v>0</v>
      </c>
      <c r="BL21" s="248"/>
      <c r="BM21" s="248"/>
      <c r="BN21" s="480"/>
    </row>
    <row r="22" spans="1:66" outlineLevel="1">
      <c r="A22" s="409">
        <f t="shared" si="31"/>
        <v>0</v>
      </c>
      <c r="B22" s="406" t="s">
        <v>56</v>
      </c>
      <c r="C22" s="71" t="s">
        <v>95</v>
      </c>
      <c r="D22" s="246">
        <f t="shared" si="29"/>
        <v>0</v>
      </c>
      <c r="E22" s="247">
        <f t="shared" si="30"/>
        <v>56</v>
      </c>
      <c r="F22" s="418"/>
      <c r="G22" s="418">
        <v>5</v>
      </c>
      <c r="H22" s="248"/>
      <c r="I22" s="249">
        <v>8</v>
      </c>
      <c r="J22" s="248"/>
      <c r="K22" s="249">
        <v>8</v>
      </c>
      <c r="L22" s="248"/>
      <c r="M22" s="249">
        <v>8</v>
      </c>
      <c r="N22" s="248"/>
      <c r="O22" s="249"/>
      <c r="P22" s="250">
        <f t="array" ref="P22">SUM(IF(MOD(COLUMN(F22:O22),2)=0,F22:O22,0))</f>
        <v>0</v>
      </c>
      <c r="Q22" s="250">
        <f t="array" ref="Q22">SUM(IF(MOD(COLUMN(F22:O22),2)=1,F22:O22,0))</f>
        <v>29</v>
      </c>
      <c r="R22" s="248"/>
      <c r="S22" s="248"/>
      <c r="T22" s="248"/>
      <c r="U22" s="396"/>
      <c r="V22" s="248"/>
      <c r="W22" s="249"/>
      <c r="X22" s="248"/>
      <c r="Y22" s="249"/>
      <c r="Z22" s="248"/>
      <c r="AA22" s="249"/>
      <c r="AB22" s="248"/>
      <c r="AC22" s="249">
        <v>5</v>
      </c>
      <c r="AD22" s="250">
        <f t="array" ref="AD22">SUM(IF(MOD(COLUMN(T22:AC22),2)=0,T22:AC22,0))</f>
        <v>0</v>
      </c>
      <c r="AE22" s="250">
        <f t="array" ref="AE22">SUM(IF(MOD(COLUMN(T22:AC22),2)=1,T22:AC22,0))</f>
        <v>5</v>
      </c>
      <c r="AF22" s="248"/>
      <c r="AG22" s="248"/>
      <c r="AH22" s="248"/>
      <c r="AI22" s="249"/>
      <c r="AJ22" s="248"/>
      <c r="AK22" s="249"/>
      <c r="AL22" s="248"/>
      <c r="AM22" s="249">
        <v>2</v>
      </c>
      <c r="AN22" s="248"/>
      <c r="AO22" s="249">
        <v>6</v>
      </c>
      <c r="AP22" s="248"/>
      <c r="AQ22" s="249"/>
      <c r="AR22" s="250">
        <f t="array" ref="AR22">SUM(IF(MOD(COLUMN(AH22:AQ22),2)=0,AH22:AQ22,0))</f>
        <v>0</v>
      </c>
      <c r="AS22" s="250">
        <f t="array" ref="AS22">SUM(IF(MOD(COLUMN(AH22:AQ22),2)=1,AH22:AQ22,0))</f>
        <v>8</v>
      </c>
      <c r="AT22" s="248"/>
      <c r="AU22" s="248"/>
      <c r="AV22" s="248"/>
      <c r="AW22" s="386"/>
      <c r="AX22" s="248"/>
      <c r="AY22" s="249"/>
      <c r="AZ22" s="248"/>
      <c r="BA22" s="249"/>
      <c r="BB22" s="249"/>
      <c r="BC22" s="249">
        <v>8</v>
      </c>
      <c r="BD22" s="249"/>
      <c r="BE22" s="249">
        <v>6</v>
      </c>
      <c r="BF22" s="248"/>
      <c r="BG22" s="249"/>
      <c r="BH22" s="248"/>
      <c r="BI22" s="249"/>
      <c r="BJ22" s="250">
        <f t="array" ref="BJ22">SUM(IF(MOD(COLUMN(AV22:BI22),2)=0,AV22:BI22,0))</f>
        <v>0</v>
      </c>
      <c r="BK22" s="250">
        <f t="array" ref="BK22">SUM(IF(MOD(COLUMN(AV22:BI22),2)=1,AV22:BI22,0))</f>
        <v>14</v>
      </c>
      <c r="BL22" s="248"/>
      <c r="BM22" s="248"/>
      <c r="BN22" s="480"/>
    </row>
    <row r="23" spans="1:66" outlineLevel="1">
      <c r="A23" s="409">
        <f t="shared" si="31"/>
        <v>0</v>
      </c>
      <c r="B23" s="406" t="s">
        <v>21</v>
      </c>
      <c r="C23" s="71" t="s">
        <v>95</v>
      </c>
      <c r="D23" s="246">
        <f t="shared" si="29"/>
        <v>0</v>
      </c>
      <c r="E23" s="247">
        <f t="shared" si="30"/>
        <v>0</v>
      </c>
      <c r="F23" s="418"/>
      <c r="G23" s="418"/>
      <c r="H23" s="248"/>
      <c r="I23" s="249"/>
      <c r="J23" s="248"/>
      <c r="K23" s="249"/>
      <c r="L23" s="248"/>
      <c r="M23" s="249"/>
      <c r="N23" s="248"/>
      <c r="O23" s="249"/>
      <c r="P23" s="250">
        <f t="array" ref="P23">SUM(IF(MOD(COLUMN(F23:O23),2)=0,F23:O23,0))</f>
        <v>0</v>
      </c>
      <c r="Q23" s="250">
        <f t="array" ref="Q23">SUM(IF(MOD(COLUMN(F23:O23),2)=1,F23:O23,0))</f>
        <v>0</v>
      </c>
      <c r="R23" s="248"/>
      <c r="S23" s="248"/>
      <c r="T23" s="248"/>
      <c r="U23" s="396"/>
      <c r="V23" s="248"/>
      <c r="W23" s="249"/>
      <c r="X23" s="248"/>
      <c r="Y23" s="249"/>
      <c r="Z23" s="248"/>
      <c r="AA23" s="249"/>
      <c r="AB23" s="248"/>
      <c r="AC23" s="249"/>
      <c r="AD23" s="250">
        <f t="array" ref="AD23">SUM(IF(MOD(COLUMN(T23:AC23),2)=0,T23:AC23,0))</f>
        <v>0</v>
      </c>
      <c r="AE23" s="250">
        <f t="array" ref="AE23">SUM(IF(MOD(COLUMN(T23:AC23),2)=1,T23:AC23,0))</f>
        <v>0</v>
      </c>
      <c r="AF23" s="248"/>
      <c r="AG23" s="248"/>
      <c r="AH23" s="248"/>
      <c r="AI23" s="249"/>
      <c r="AJ23" s="248"/>
      <c r="AK23" s="249"/>
      <c r="AL23" s="248"/>
      <c r="AM23" s="249"/>
      <c r="AN23" s="248"/>
      <c r="AO23" s="249"/>
      <c r="AP23" s="248"/>
      <c r="AQ23" s="249"/>
      <c r="AR23" s="250">
        <f t="array" ref="AR23">SUM(IF(MOD(COLUMN(AH23:AQ23),2)=0,AH23:AQ23,0))</f>
        <v>0</v>
      </c>
      <c r="AS23" s="250">
        <f t="array" ref="AS23">SUM(IF(MOD(COLUMN(AH23:AQ23),2)=1,AH23:AQ23,0))</f>
        <v>0</v>
      </c>
      <c r="AT23" s="248"/>
      <c r="AU23" s="248"/>
      <c r="AV23" s="248"/>
      <c r="AW23" s="386"/>
      <c r="AX23" s="248"/>
      <c r="AY23" s="249"/>
      <c r="AZ23" s="248"/>
      <c r="BA23" s="249"/>
      <c r="BB23" s="249"/>
      <c r="BC23" s="249"/>
      <c r="BD23" s="249"/>
      <c r="BE23" s="249"/>
      <c r="BF23" s="248"/>
      <c r="BG23" s="249"/>
      <c r="BH23" s="248"/>
      <c r="BI23" s="249"/>
      <c r="BJ23" s="250">
        <f t="array" ref="BJ23">SUM(IF(MOD(COLUMN(AV23:BI23),2)=0,AV23:BI23,0))</f>
        <v>0</v>
      </c>
      <c r="BK23" s="250">
        <f t="array" ref="BK23">SUM(IF(MOD(COLUMN(AV23:BI23),2)=1,AV23:BI23,0))</f>
        <v>0</v>
      </c>
      <c r="BL23" s="248"/>
      <c r="BM23" s="248"/>
      <c r="BN23" s="480"/>
    </row>
    <row r="24" spans="1:66" outlineLevel="1">
      <c r="A24" s="409">
        <f t="shared" si="31"/>
        <v>0</v>
      </c>
      <c r="B24" s="405" t="s">
        <v>22</v>
      </c>
      <c r="C24" s="71" t="s">
        <v>95</v>
      </c>
      <c r="D24" s="246">
        <f t="shared" si="29"/>
        <v>0</v>
      </c>
      <c r="E24" s="247">
        <f t="shared" si="30"/>
        <v>32</v>
      </c>
      <c r="F24" s="418"/>
      <c r="G24" s="418"/>
      <c r="H24" s="248"/>
      <c r="I24" s="249"/>
      <c r="J24" s="248"/>
      <c r="K24" s="249"/>
      <c r="L24" s="248"/>
      <c r="M24" s="249"/>
      <c r="N24" s="269" t="s">
        <v>96</v>
      </c>
      <c r="O24" s="270"/>
      <c r="P24" s="250">
        <f t="array" ref="P24">SUM(IF(MOD(COLUMN(F24:O24),2)=0,F24:O24,0))</f>
        <v>0</v>
      </c>
      <c r="Q24" s="250">
        <f t="array" ref="Q24">SUM(IF(MOD(COLUMN(F24:O24),2)=1,F24:O24,0))</f>
        <v>0</v>
      </c>
      <c r="R24" s="248"/>
      <c r="S24" s="248"/>
      <c r="T24" s="248"/>
      <c r="U24" s="396"/>
      <c r="V24" s="248"/>
      <c r="W24" s="249"/>
      <c r="X24" s="248"/>
      <c r="Y24" s="249"/>
      <c r="Z24" s="248"/>
      <c r="AA24" s="249"/>
      <c r="AB24" s="248"/>
      <c r="AC24" s="249"/>
      <c r="AD24" s="250">
        <f t="array" ref="AD24">SUM(IF(MOD(COLUMN(T24:AC24),2)=0,T24:AC24,0))</f>
        <v>0</v>
      </c>
      <c r="AE24" s="250">
        <f t="array" ref="AE24">SUM(IF(MOD(COLUMN(T24:AC24),2)=1,T24:AC24,0))</f>
        <v>0</v>
      </c>
      <c r="AF24" s="248"/>
      <c r="AG24" s="248"/>
      <c r="AH24" s="248"/>
      <c r="AI24" s="249"/>
      <c r="AJ24" s="248"/>
      <c r="AK24" s="249"/>
      <c r="AL24" s="248"/>
      <c r="AM24" s="249"/>
      <c r="AN24" s="248"/>
      <c r="AO24" s="249"/>
      <c r="AP24" s="269" t="s">
        <v>96</v>
      </c>
      <c r="AQ24" s="270">
        <v>8</v>
      </c>
      <c r="AR24" s="250">
        <f t="array" ref="AR24">SUM(IF(MOD(COLUMN(AH24:AQ24),2)=0,AH24:AQ24,0))</f>
        <v>0</v>
      </c>
      <c r="AS24" s="250">
        <f t="array" ref="AS24">SUM(IF(MOD(COLUMN(AH24:AQ24),2)=1,AH24:AQ24,0))</f>
        <v>8</v>
      </c>
      <c r="AT24" s="248"/>
      <c r="AU24" s="248"/>
      <c r="AV24" s="269" t="s">
        <v>96</v>
      </c>
      <c r="AW24" s="270">
        <v>8</v>
      </c>
      <c r="AX24" s="269" t="s">
        <v>96</v>
      </c>
      <c r="AY24" s="270">
        <v>8</v>
      </c>
      <c r="AZ24" s="269" t="s">
        <v>96</v>
      </c>
      <c r="BA24" s="270">
        <v>8</v>
      </c>
      <c r="BB24" s="249"/>
      <c r="BC24" s="249"/>
      <c r="BD24" s="249"/>
      <c r="BE24" s="249"/>
      <c r="BF24" s="248"/>
      <c r="BG24" s="249"/>
      <c r="BH24" s="248"/>
      <c r="BI24" s="249"/>
      <c r="BJ24" s="250">
        <f t="array" ref="BJ24">SUM(IF(MOD(COLUMN(AV24:BI24),2)=0,AV24:BI24,0))</f>
        <v>0</v>
      </c>
      <c r="BK24" s="250">
        <f t="array" ref="BK24">SUM(IF(MOD(COLUMN(AV24:BI24),2)=1,AV24:BI24,0))</f>
        <v>24</v>
      </c>
      <c r="BL24" s="248"/>
      <c r="BM24" s="248"/>
      <c r="BN24" s="480"/>
    </row>
    <row r="25" spans="1:66" s="236" customFormat="1">
      <c r="A25" s="410"/>
      <c r="C25" s="237"/>
      <c r="D25" s="251"/>
      <c r="E25" s="252"/>
      <c r="F25" s="419"/>
      <c r="G25" s="419"/>
      <c r="H25" s="253"/>
      <c r="I25" s="254"/>
      <c r="J25" s="253"/>
      <c r="K25" s="254"/>
      <c r="L25" s="253"/>
      <c r="M25" s="254"/>
      <c r="N25" s="253"/>
      <c r="O25" s="254"/>
      <c r="P25" s="250"/>
      <c r="Q25" s="250"/>
      <c r="R25" s="253"/>
      <c r="S25" s="254"/>
      <c r="T25" s="253"/>
      <c r="U25" s="436"/>
      <c r="V25" s="253"/>
      <c r="W25" s="254"/>
      <c r="X25" s="253"/>
      <c r="Y25" s="254"/>
      <c r="Z25" s="253"/>
      <c r="AA25" s="254"/>
      <c r="AB25" s="253"/>
      <c r="AC25" s="254"/>
      <c r="AD25" s="255"/>
      <c r="AE25" s="256"/>
      <c r="AF25" s="253"/>
      <c r="AG25" s="254"/>
      <c r="AH25" s="253"/>
      <c r="AI25" s="240"/>
      <c r="AJ25" s="253"/>
      <c r="AK25" s="254"/>
      <c r="AL25" s="253"/>
      <c r="AM25" s="254"/>
      <c r="AN25" s="253"/>
      <c r="AO25" s="254"/>
      <c r="AP25" s="253"/>
      <c r="AQ25" s="254"/>
      <c r="AR25" s="255"/>
      <c r="AS25" s="256"/>
      <c r="AT25" s="253"/>
      <c r="AU25" s="254"/>
      <c r="AV25" s="253"/>
      <c r="AW25" s="388"/>
      <c r="AX25" s="253"/>
      <c r="AY25" s="254"/>
      <c r="AZ25" s="253"/>
      <c r="BA25" s="254"/>
      <c r="BB25" s="254"/>
      <c r="BC25" s="254"/>
      <c r="BD25" s="254"/>
      <c r="BE25" s="254"/>
      <c r="BF25" s="253"/>
      <c r="BG25" s="254"/>
      <c r="BH25" s="253"/>
      <c r="BI25" s="254"/>
      <c r="BJ25" s="255"/>
      <c r="BK25" s="256"/>
      <c r="BL25" s="253"/>
      <c r="BM25" s="254"/>
      <c r="BN25" s="480"/>
    </row>
    <row r="26" spans="1:66" outlineLevel="1">
      <c r="A26" s="409">
        <f>IF(E26=0,0,D26/(E26/$C$14)/$C$13)</f>
        <v>0</v>
      </c>
      <c r="B26" s="405" t="s">
        <v>46</v>
      </c>
      <c r="C26" s="71" t="s">
        <v>97</v>
      </c>
      <c r="D26" s="246">
        <f t="shared" ref="D26:D33" si="32">SUMIF($H$14:$BM$14,"*Total*",$H26:$BM26)</f>
        <v>0</v>
      </c>
      <c r="E26" s="247">
        <f t="shared" ref="E26:E33" si="33">SUMIFS(H26:BM26, $H$13:$BM$13,"x",$H$16:$BM$16,"*Effort*")</f>
        <v>0</v>
      </c>
      <c r="F26" s="418"/>
      <c r="G26" s="418"/>
      <c r="H26" s="248"/>
      <c r="I26" s="249"/>
      <c r="J26" s="248"/>
      <c r="K26" s="249"/>
      <c r="L26" s="248"/>
      <c r="M26" s="249"/>
      <c r="N26" s="248"/>
      <c r="O26" s="249"/>
      <c r="P26" s="250">
        <f t="array" ref="P26">SUM(IF(MOD(COLUMN(F26:O26),2)=0,F26:O26,0))</f>
        <v>0</v>
      </c>
      <c r="Q26" s="250">
        <f t="array" ref="Q26">SUM(IF(MOD(COLUMN(F26:O26),2)=1,F26:O26,0))</f>
        <v>0</v>
      </c>
      <c r="R26" s="248"/>
      <c r="S26" s="248"/>
      <c r="T26" s="248"/>
      <c r="U26" s="396"/>
      <c r="V26" s="248"/>
      <c r="W26" s="249"/>
      <c r="X26" s="248"/>
      <c r="Y26" s="249"/>
      <c r="Z26" s="248"/>
      <c r="AA26" s="249"/>
      <c r="AB26" s="248"/>
      <c r="AC26" s="249"/>
      <c r="AD26" s="250">
        <f t="array" ref="AD26">SUM(IF(MOD(COLUMN(T26:AC26),2)=0,T26:AC26,0))</f>
        <v>0</v>
      </c>
      <c r="AE26" s="250">
        <f t="array" ref="AE26">SUM(IF(MOD(COLUMN(T26:AC26),2)=1,T26:AC26,0))</f>
        <v>0</v>
      </c>
      <c r="AF26" s="248"/>
      <c r="AG26" s="248"/>
      <c r="AH26" s="248"/>
      <c r="AI26" s="239"/>
      <c r="AJ26" s="248"/>
      <c r="AK26" s="239"/>
      <c r="AL26" s="248"/>
      <c r="AM26" s="239"/>
      <c r="AN26" s="248"/>
      <c r="AO26" s="239"/>
      <c r="AP26" s="248"/>
      <c r="AQ26" s="249"/>
      <c r="AR26" s="250">
        <f t="array" ref="AR26">SUM(IF(MOD(COLUMN(AH26:AQ26),2)=0,AH26:AQ26,0))</f>
        <v>0</v>
      </c>
      <c r="AS26" s="250">
        <f t="array" ref="AS26">SUM(IF(MOD(COLUMN(AH26:AQ26),2)=1,AH26:AQ26,0))</f>
        <v>0</v>
      </c>
      <c r="AT26" s="248"/>
      <c r="AU26" s="248"/>
      <c r="AV26" s="248"/>
      <c r="AW26" s="386"/>
      <c r="AX26" s="248"/>
      <c r="AY26" s="239"/>
      <c r="AZ26" s="248"/>
      <c r="BA26" s="239"/>
      <c r="BB26" s="239"/>
      <c r="BC26" s="239"/>
      <c r="BD26" s="239"/>
      <c r="BE26" s="239"/>
      <c r="BF26" s="248"/>
      <c r="BG26" s="239"/>
      <c r="BH26" s="248"/>
      <c r="BI26" s="239"/>
      <c r="BJ26" s="250">
        <f t="array" ref="BJ26">SUM(IF(MOD(COLUMN(AV26:BI26),2)=0,AV26:BI26,0))</f>
        <v>0</v>
      </c>
      <c r="BK26" s="250">
        <f t="array" ref="BK26">SUM(IF(MOD(COLUMN(AV26:BI26),2)=1,AV26:BI26,0))</f>
        <v>0</v>
      </c>
      <c r="BL26" s="248"/>
      <c r="BM26" s="248"/>
      <c r="BN26" s="480"/>
    </row>
    <row r="27" spans="1:66" outlineLevel="1">
      <c r="A27" s="409">
        <f t="shared" ref="A27:A33" si="34">IF(E27=0,0,D27/(E27/$C$14)/$C$13)</f>
        <v>0</v>
      </c>
      <c r="B27" s="405" t="s">
        <v>48</v>
      </c>
      <c r="C27" s="71" t="s">
        <v>97</v>
      </c>
      <c r="D27" s="246">
        <f t="shared" si="32"/>
        <v>0</v>
      </c>
      <c r="E27" s="247">
        <f t="shared" si="33"/>
        <v>0</v>
      </c>
      <c r="F27" s="418"/>
      <c r="G27" s="418"/>
      <c r="H27" s="248"/>
      <c r="I27" s="249"/>
      <c r="J27" s="248"/>
      <c r="K27" s="249"/>
      <c r="L27" s="248"/>
      <c r="M27" s="249"/>
      <c r="N27" s="248"/>
      <c r="O27" s="249"/>
      <c r="P27" s="250">
        <f t="array" ref="P27">SUM(IF(MOD(COLUMN(F27:O27),2)=0,F27:O27,0))</f>
        <v>0</v>
      </c>
      <c r="Q27" s="250">
        <f t="array" ref="Q27">SUM(IF(MOD(COLUMN(F27:O27),2)=1,F27:O27,0))</f>
        <v>0</v>
      </c>
      <c r="R27" s="248"/>
      <c r="S27" s="248"/>
      <c r="T27" s="248"/>
      <c r="U27" s="396"/>
      <c r="V27" s="248"/>
      <c r="W27" s="249"/>
      <c r="X27" s="248"/>
      <c r="Y27" s="249"/>
      <c r="Z27" s="248"/>
      <c r="AA27" s="249"/>
      <c r="AB27" s="248"/>
      <c r="AC27" s="249"/>
      <c r="AD27" s="250">
        <f t="array" ref="AD27">SUM(IF(MOD(COLUMN(T27:AC27),2)=0,T27:AC27,0))</f>
        <v>0</v>
      </c>
      <c r="AE27" s="250">
        <f t="array" ref="AE27">SUM(IF(MOD(COLUMN(T27:AC27),2)=1,T27:AC27,0))</f>
        <v>0</v>
      </c>
      <c r="AF27" s="248"/>
      <c r="AG27" s="248"/>
      <c r="AH27" s="248"/>
      <c r="AI27" s="239"/>
      <c r="AJ27" s="248"/>
      <c r="AK27" s="239"/>
      <c r="AL27" s="248"/>
      <c r="AM27" s="239"/>
      <c r="AN27" s="248"/>
      <c r="AO27" s="239"/>
      <c r="AP27" s="248"/>
      <c r="AQ27" s="249"/>
      <c r="AR27" s="250">
        <f t="array" ref="AR27">SUM(IF(MOD(COLUMN(AH27:AQ27),2)=0,AH27:AQ27,0))</f>
        <v>0</v>
      </c>
      <c r="AS27" s="250">
        <f t="array" ref="AS27">SUM(IF(MOD(COLUMN(AH27:AQ27),2)=1,AH27:AQ27,0))</f>
        <v>0</v>
      </c>
      <c r="AT27" s="248"/>
      <c r="AU27" s="248"/>
      <c r="AV27" s="248"/>
      <c r="AW27" s="386"/>
      <c r="AX27" s="248"/>
      <c r="AY27" s="239"/>
      <c r="AZ27" s="248"/>
      <c r="BA27" s="239"/>
      <c r="BB27" s="239"/>
      <c r="BC27" s="239"/>
      <c r="BD27" s="239"/>
      <c r="BE27" s="239"/>
      <c r="BF27" s="248"/>
      <c r="BG27" s="239"/>
      <c r="BH27" s="248"/>
      <c r="BI27" s="239"/>
      <c r="BJ27" s="250">
        <f t="array" ref="BJ27">SUM(IF(MOD(COLUMN(AV27:BI27),2)=0,AV27:BI27,0))</f>
        <v>0</v>
      </c>
      <c r="BK27" s="250">
        <f t="array" ref="BK27">SUM(IF(MOD(COLUMN(AV27:BI27),2)=1,AV27:BI27,0))</f>
        <v>0</v>
      </c>
      <c r="BL27" s="248"/>
      <c r="BM27" s="248"/>
      <c r="BN27" s="480"/>
    </row>
    <row r="28" spans="1:66" outlineLevel="1">
      <c r="A28" s="409">
        <f t="shared" si="34"/>
        <v>2.5454545454545454</v>
      </c>
      <c r="B28" s="405" t="s">
        <v>50</v>
      </c>
      <c r="C28" s="71" t="s">
        <v>97</v>
      </c>
      <c r="D28" s="246">
        <f t="shared" si="32"/>
        <v>7</v>
      </c>
      <c r="E28" s="247">
        <f t="shared" si="33"/>
        <v>22</v>
      </c>
      <c r="F28" s="418"/>
      <c r="G28" s="418">
        <v>4</v>
      </c>
      <c r="H28" s="248"/>
      <c r="I28" s="249"/>
      <c r="J28" s="373"/>
      <c r="K28" s="249">
        <v>2</v>
      </c>
      <c r="L28" s="248"/>
      <c r="M28" s="249"/>
      <c r="N28" s="248">
        <v>6</v>
      </c>
      <c r="O28" s="249">
        <v>8</v>
      </c>
      <c r="P28" s="250">
        <f t="array" ref="P28">SUM(IF(MOD(COLUMN(F28:O28),2)=0,F28:O28,0))</f>
        <v>6</v>
      </c>
      <c r="Q28" s="250">
        <f t="array" ref="Q28">SUM(IF(MOD(COLUMN(F28:O28),2)=1,F28:O28,0))</f>
        <v>14</v>
      </c>
      <c r="R28" s="248"/>
      <c r="S28" s="248"/>
      <c r="T28" s="248"/>
      <c r="U28" s="396"/>
      <c r="V28" s="248"/>
      <c r="W28" s="249"/>
      <c r="X28" s="248"/>
      <c r="Y28" s="249"/>
      <c r="Z28" s="248">
        <v>1</v>
      </c>
      <c r="AA28" s="249">
        <v>2</v>
      </c>
      <c r="AB28" s="248"/>
      <c r="AC28" s="249">
        <v>2</v>
      </c>
      <c r="AD28" s="250">
        <f t="array" ref="AD28">SUM(IF(MOD(COLUMN(T28:AC28),2)=0,T28:AC28,0))</f>
        <v>1</v>
      </c>
      <c r="AE28" s="250">
        <f t="array" ref="AE28">SUM(IF(MOD(COLUMN(T28:AC28),2)=1,T28:AC28,0))</f>
        <v>4</v>
      </c>
      <c r="AF28" s="248"/>
      <c r="AG28" s="248"/>
      <c r="AH28" s="248"/>
      <c r="AI28" s="249"/>
      <c r="AJ28" s="248"/>
      <c r="AK28" s="249"/>
      <c r="AL28" s="248"/>
      <c r="AM28" s="249"/>
      <c r="AN28" s="248"/>
      <c r="AO28" s="249"/>
      <c r="AP28" s="248"/>
      <c r="AQ28" s="249"/>
      <c r="AR28" s="250">
        <f t="array" ref="AR28">SUM(IF(MOD(COLUMN(AH28:AQ28),2)=0,AH28:AQ28,0))</f>
        <v>0</v>
      </c>
      <c r="AS28" s="250">
        <f t="array" ref="AS28">SUM(IF(MOD(COLUMN(AH28:AQ28),2)=1,AH28:AQ28,0))</f>
        <v>0</v>
      </c>
      <c r="AT28" s="248"/>
      <c r="AU28" s="248"/>
      <c r="AV28" s="248"/>
      <c r="AW28" s="386"/>
      <c r="AX28" s="248"/>
      <c r="AY28" s="249"/>
      <c r="AZ28" s="248"/>
      <c r="BA28" s="249"/>
      <c r="BB28" s="249"/>
      <c r="BC28" s="249"/>
      <c r="BD28" s="249"/>
      <c r="BE28" s="249"/>
      <c r="BF28" s="248"/>
      <c r="BG28" s="249">
        <v>4</v>
      </c>
      <c r="BH28" s="248"/>
      <c r="BI28" s="249"/>
      <c r="BJ28" s="250">
        <f t="array" ref="BJ28">SUM(IF(MOD(COLUMN(AV28:BI28),2)=0,AV28:BI28,0))</f>
        <v>0</v>
      </c>
      <c r="BK28" s="250">
        <f t="array" ref="BK28">SUM(IF(MOD(COLUMN(AV28:BI28),2)=1,AV28:BI28,0))</f>
        <v>4</v>
      </c>
      <c r="BL28" s="248"/>
      <c r="BM28" s="248"/>
      <c r="BN28" s="480"/>
    </row>
    <row r="29" spans="1:66" outlineLevel="1">
      <c r="A29" s="409">
        <f t="shared" si="34"/>
        <v>2.1333333333333333</v>
      </c>
      <c r="B29" s="405" t="s">
        <v>52</v>
      </c>
      <c r="C29" s="71" t="s">
        <v>97</v>
      </c>
      <c r="D29" s="246">
        <f t="shared" si="32"/>
        <v>8</v>
      </c>
      <c r="E29" s="247">
        <f t="shared" si="33"/>
        <v>30</v>
      </c>
      <c r="F29" s="418"/>
      <c r="G29" s="418"/>
      <c r="H29" s="248"/>
      <c r="I29" s="249">
        <v>4</v>
      </c>
      <c r="J29" s="248">
        <v>4</v>
      </c>
      <c r="K29" s="249">
        <v>3</v>
      </c>
      <c r="L29" s="248"/>
      <c r="M29" s="249"/>
      <c r="N29" s="248"/>
      <c r="O29" s="249"/>
      <c r="P29" s="250">
        <f t="array" ref="P29">SUM(IF(MOD(COLUMN(F29:O29),2)=0,F29:O29,0))</f>
        <v>4</v>
      </c>
      <c r="Q29" s="250">
        <f t="array" ref="Q29">SUM(IF(MOD(COLUMN(F29:O29),2)=1,F29:O29,0))</f>
        <v>7</v>
      </c>
      <c r="R29" s="248"/>
      <c r="S29" s="248"/>
      <c r="T29" s="248"/>
      <c r="U29" s="396">
        <v>2</v>
      </c>
      <c r="V29" s="248"/>
      <c r="W29" s="249">
        <v>2</v>
      </c>
      <c r="X29" s="248"/>
      <c r="Y29" s="249">
        <v>2</v>
      </c>
      <c r="Z29" s="248"/>
      <c r="AA29" s="249"/>
      <c r="AB29" s="248"/>
      <c r="AC29" s="249"/>
      <c r="AD29" s="250">
        <f t="array" ref="AD29">SUM(IF(MOD(COLUMN(T29:AC29),2)=0,T29:AC29,0))</f>
        <v>0</v>
      </c>
      <c r="AE29" s="250">
        <f t="array" ref="AE29">SUM(IF(MOD(COLUMN(T29:AC29),2)=1,T29:AC29,0))</f>
        <v>6</v>
      </c>
      <c r="AF29" s="248"/>
      <c r="AG29" s="248"/>
      <c r="AH29" s="248"/>
      <c r="AI29" s="249">
        <v>4</v>
      </c>
      <c r="AJ29" s="248"/>
      <c r="AK29" s="249">
        <v>2</v>
      </c>
      <c r="AL29" s="248"/>
      <c r="AM29" s="249">
        <v>1</v>
      </c>
      <c r="AN29" s="248"/>
      <c r="AO29" s="249">
        <v>3</v>
      </c>
      <c r="AP29" s="248">
        <v>4</v>
      </c>
      <c r="AQ29" s="249">
        <v>3</v>
      </c>
      <c r="AR29" s="250">
        <f t="array" ref="AR29">SUM(IF(MOD(COLUMN(AH29:AQ29),2)=0,AH29:AQ29,0))</f>
        <v>4</v>
      </c>
      <c r="AS29" s="250">
        <f t="array" ref="AS29">SUM(IF(MOD(COLUMN(AH29:AQ29),2)=1,AH29:AQ29,0))</f>
        <v>13</v>
      </c>
      <c r="AT29" s="248"/>
      <c r="AU29" s="248"/>
      <c r="AV29" s="248"/>
      <c r="AW29" s="386"/>
      <c r="AX29" s="248"/>
      <c r="AY29" s="249"/>
      <c r="AZ29" s="248"/>
      <c r="BA29" s="249"/>
      <c r="BB29" s="249"/>
      <c r="BC29" s="249"/>
      <c r="BD29" s="249"/>
      <c r="BE29" s="249"/>
      <c r="BF29" s="248"/>
      <c r="BG29" s="249">
        <v>4</v>
      </c>
      <c r="BH29" s="248"/>
      <c r="BI29" s="249"/>
      <c r="BJ29" s="250">
        <f t="array" ref="BJ29">SUM(IF(MOD(COLUMN(AV29:BI29),2)=0,AV29:BI29,0))</f>
        <v>0</v>
      </c>
      <c r="BK29" s="250">
        <f t="array" ref="BK29">SUM(IF(MOD(COLUMN(AV29:BI29),2)=1,AV29:BI29,0))</f>
        <v>4</v>
      </c>
      <c r="BL29" s="248"/>
      <c r="BM29" s="248"/>
      <c r="BN29" s="480"/>
    </row>
    <row r="30" spans="1:66" outlineLevel="1">
      <c r="A30" s="409">
        <f t="shared" si="34"/>
        <v>0</v>
      </c>
      <c r="B30" s="406" t="s">
        <v>54</v>
      </c>
      <c r="C30" s="71" t="s">
        <v>97</v>
      </c>
      <c r="D30" s="246">
        <f t="shared" si="32"/>
        <v>0</v>
      </c>
      <c r="E30" s="247">
        <f t="shared" si="33"/>
        <v>10</v>
      </c>
      <c r="F30" s="418"/>
      <c r="G30" s="418"/>
      <c r="H30" s="248"/>
      <c r="I30" s="249"/>
      <c r="J30" s="248"/>
      <c r="K30" s="249"/>
      <c r="L30" s="248"/>
      <c r="M30" s="249"/>
      <c r="N30" s="248"/>
      <c r="O30" s="249"/>
      <c r="P30" s="250">
        <f t="array" ref="P30">SUM(IF(MOD(COLUMN(F30:O30),2)=0,F30:O30,0))</f>
        <v>0</v>
      </c>
      <c r="Q30" s="250">
        <f t="array" ref="Q30">SUM(IF(MOD(COLUMN(F30:O30),2)=1,F30:O30,0))</f>
        <v>0</v>
      </c>
      <c r="R30" s="248"/>
      <c r="S30" s="248"/>
      <c r="T30" s="248"/>
      <c r="U30" s="396"/>
      <c r="V30" s="248"/>
      <c r="W30" s="249"/>
      <c r="X30" s="248"/>
      <c r="Y30" s="249"/>
      <c r="Z30" s="248"/>
      <c r="AA30" s="249"/>
      <c r="AB30" s="248"/>
      <c r="AC30" s="249"/>
      <c r="AD30" s="250">
        <f t="array" ref="AD30">SUM(IF(MOD(COLUMN(T30:AC30),2)=0,T30:AC30,0))</f>
        <v>0</v>
      </c>
      <c r="AE30" s="250">
        <f t="array" ref="AE30">SUM(IF(MOD(COLUMN(T30:AC30),2)=1,T30:AC30,0))</f>
        <v>0</v>
      </c>
      <c r="AF30" s="248"/>
      <c r="AG30" s="248"/>
      <c r="AH30" s="248"/>
      <c r="AI30" s="249"/>
      <c r="AJ30" s="248"/>
      <c r="AK30" s="249"/>
      <c r="AL30" s="248"/>
      <c r="AM30" s="239"/>
      <c r="AN30" s="248"/>
      <c r="AO30" s="239"/>
      <c r="AP30" s="248"/>
      <c r="AQ30" s="249"/>
      <c r="AR30" s="250">
        <f t="array" ref="AR30">SUM(IF(MOD(COLUMN(AH30:AQ30),2)=0,AH30:AQ30,0))</f>
        <v>0</v>
      </c>
      <c r="AS30" s="250">
        <f t="array" ref="AS30">SUM(IF(MOD(COLUMN(AH30:AQ30),2)=1,AH30:AQ30,0))</f>
        <v>0</v>
      </c>
      <c r="AT30" s="248"/>
      <c r="AU30" s="248"/>
      <c r="AV30" s="248"/>
      <c r="AW30" s="386"/>
      <c r="AX30" s="248"/>
      <c r="AY30" s="249"/>
      <c r="AZ30" s="248"/>
      <c r="BA30" s="249"/>
      <c r="BB30" s="249"/>
      <c r="BC30" s="249">
        <v>6</v>
      </c>
      <c r="BD30" s="249"/>
      <c r="BE30" s="249">
        <v>4</v>
      </c>
      <c r="BF30" s="248"/>
      <c r="BG30" s="249"/>
      <c r="BH30" s="248"/>
      <c r="BI30" s="249"/>
      <c r="BJ30" s="250">
        <f t="array" ref="BJ30">SUM(IF(MOD(COLUMN(AV30:BI30),2)=0,AV30:BI30,0))</f>
        <v>0</v>
      </c>
      <c r="BK30" s="250">
        <f t="array" ref="BK30">SUM(IF(MOD(COLUMN(AV30:BI30),2)=1,AV30:BI30,0))</f>
        <v>10</v>
      </c>
      <c r="BL30" s="248"/>
      <c r="BM30" s="248"/>
      <c r="BN30" s="480"/>
    </row>
    <row r="31" spans="1:66" outlineLevel="1">
      <c r="A31" s="409">
        <f t="shared" si="34"/>
        <v>0</v>
      </c>
      <c r="B31" s="406" t="s">
        <v>56</v>
      </c>
      <c r="C31" s="71" t="s">
        <v>97</v>
      </c>
      <c r="D31" s="246">
        <f t="shared" si="32"/>
        <v>0</v>
      </c>
      <c r="E31" s="247">
        <f t="shared" si="33"/>
        <v>64</v>
      </c>
      <c r="F31" s="418"/>
      <c r="G31" s="418">
        <v>4</v>
      </c>
      <c r="H31" s="248"/>
      <c r="I31" s="249">
        <v>4</v>
      </c>
      <c r="J31" s="248"/>
      <c r="K31" s="249">
        <v>2</v>
      </c>
      <c r="L31" s="248"/>
      <c r="M31" s="249"/>
      <c r="N31" s="248"/>
      <c r="O31" s="249"/>
      <c r="P31" s="250">
        <f t="array" ref="P31">SUM(IF(MOD(COLUMN(F31:O31),2)=0,F31:O31,0))</f>
        <v>0</v>
      </c>
      <c r="Q31" s="250">
        <f t="array" ref="Q31">SUM(IF(MOD(COLUMN(F31:O31),2)=1,F31:O31,0))</f>
        <v>10</v>
      </c>
      <c r="R31" s="248"/>
      <c r="S31" s="248"/>
      <c r="T31" s="248"/>
      <c r="U31" s="435">
        <v>6</v>
      </c>
      <c r="V31" s="248"/>
      <c r="W31" s="387">
        <v>5</v>
      </c>
      <c r="X31" s="248"/>
      <c r="Y31" s="249">
        <v>6</v>
      </c>
      <c r="Z31" s="248"/>
      <c r="AA31" s="249">
        <v>6</v>
      </c>
      <c r="AB31" s="248"/>
      <c r="AC31" s="249">
        <v>6</v>
      </c>
      <c r="AD31" s="250">
        <f t="array" ref="AD31">SUM(IF(MOD(COLUMN(T31:AC31),2)=0,T31:AC31,0))</f>
        <v>0</v>
      </c>
      <c r="AE31" s="250">
        <f t="array" ref="AE31">SUM(IF(MOD(COLUMN(T31:AC31),2)=1,T31:AC31,0))</f>
        <v>29</v>
      </c>
      <c r="AF31" s="248"/>
      <c r="AG31" s="248"/>
      <c r="AH31" s="248"/>
      <c r="AI31" s="249">
        <v>4</v>
      </c>
      <c r="AJ31" s="248"/>
      <c r="AK31" s="249">
        <v>4</v>
      </c>
      <c r="AL31" s="248"/>
      <c r="AM31" s="249">
        <v>4</v>
      </c>
      <c r="AN31" s="248"/>
      <c r="AO31" s="249">
        <v>3</v>
      </c>
      <c r="AP31" s="248"/>
      <c r="AQ31" s="249">
        <v>3</v>
      </c>
      <c r="AR31" s="250">
        <f t="array" ref="AR31">SUM(IF(MOD(COLUMN(AH31:AQ31),2)=0,AH31:AQ31,0))</f>
        <v>0</v>
      </c>
      <c r="AS31" s="250">
        <f t="array" ref="AS31">SUM(IF(MOD(COLUMN(AH31:AQ31),2)=1,AH31:AQ31,0))</f>
        <v>18</v>
      </c>
      <c r="AT31" s="248"/>
      <c r="AU31" s="248"/>
      <c r="AV31" s="248"/>
      <c r="AW31" s="386"/>
      <c r="AX31" s="248"/>
      <c r="AY31" s="249"/>
      <c r="AZ31" s="248"/>
      <c r="BA31" s="249"/>
      <c r="BB31" s="249"/>
      <c r="BC31" s="249">
        <v>3</v>
      </c>
      <c r="BD31" s="249"/>
      <c r="BE31" s="249">
        <v>4</v>
      </c>
      <c r="BF31" s="248"/>
      <c r="BG31" s="249"/>
      <c r="BH31" s="248"/>
      <c r="BI31" s="249"/>
      <c r="BJ31" s="250">
        <f t="array" ref="BJ31">SUM(IF(MOD(COLUMN(AV31:BI31),2)=0,AV31:BI31,0))</f>
        <v>0</v>
      </c>
      <c r="BK31" s="250">
        <f t="array" ref="BK31">SUM(IF(MOD(COLUMN(AV31:BI31),2)=1,AV31:BI31,0))</f>
        <v>7</v>
      </c>
      <c r="BL31" s="248"/>
      <c r="BM31" s="248"/>
      <c r="BN31" s="480"/>
    </row>
    <row r="32" spans="1:66" outlineLevel="1">
      <c r="A32" s="409">
        <f t="shared" si="34"/>
        <v>0</v>
      </c>
      <c r="B32" s="406" t="s">
        <v>21</v>
      </c>
      <c r="C32" s="71" t="s">
        <v>97</v>
      </c>
      <c r="D32" s="246">
        <f t="shared" si="32"/>
        <v>0</v>
      </c>
      <c r="E32" s="247">
        <f t="shared" si="33"/>
        <v>3</v>
      </c>
      <c r="F32" s="418"/>
      <c r="G32" s="418"/>
      <c r="H32" s="248"/>
      <c r="I32" s="249"/>
      <c r="J32" s="248"/>
      <c r="K32" s="249"/>
      <c r="L32" s="248"/>
      <c r="M32" s="249"/>
      <c r="N32" s="248"/>
      <c r="O32" s="249"/>
      <c r="P32" s="250">
        <f t="array" ref="P32">SUM(IF(MOD(COLUMN(F32:O32),2)=0,F32:O32,0))</f>
        <v>0</v>
      </c>
      <c r="Q32" s="250">
        <f t="array" ref="Q32">SUM(IF(MOD(COLUMN(F32:O32),2)=1,F32:O32,0))</f>
        <v>0</v>
      </c>
      <c r="R32" s="248"/>
      <c r="S32" s="248"/>
      <c r="T32" s="248"/>
      <c r="U32" s="396"/>
      <c r="V32" s="248"/>
      <c r="W32" s="249"/>
      <c r="X32" s="248"/>
      <c r="Y32" s="249"/>
      <c r="Z32" s="248"/>
      <c r="AA32" s="249"/>
      <c r="AB32" s="248"/>
      <c r="AC32" s="249"/>
      <c r="AD32" s="250">
        <f t="array" ref="AD32">SUM(IF(MOD(COLUMN(T32:AC32),2)=0,T32:AC32,0))</f>
        <v>0</v>
      </c>
      <c r="AE32" s="250">
        <f t="array" ref="AE32">SUM(IF(MOD(COLUMN(T32:AC32),2)=1,T32:AC32,0))</f>
        <v>0</v>
      </c>
      <c r="AF32" s="248"/>
      <c r="AG32" s="248"/>
      <c r="AH32" s="248"/>
      <c r="AI32" s="239"/>
      <c r="AJ32" s="248"/>
      <c r="AK32" s="239"/>
      <c r="AL32" s="248"/>
      <c r="AM32" s="239"/>
      <c r="AN32" s="248"/>
      <c r="AO32" s="249">
        <v>2</v>
      </c>
      <c r="AP32" s="248"/>
      <c r="AQ32" s="249">
        <v>1</v>
      </c>
      <c r="AR32" s="250">
        <f t="array" ref="AR32">SUM(IF(MOD(COLUMN(AH32:AQ32),2)=0,AH32:AQ32,0))</f>
        <v>0</v>
      </c>
      <c r="AS32" s="250">
        <f t="array" ref="AS32">SUM(IF(MOD(COLUMN(AH32:AQ32),2)=1,AH32:AQ32,0))</f>
        <v>3</v>
      </c>
      <c r="AT32" s="248"/>
      <c r="AU32" s="248"/>
      <c r="AV32" s="248"/>
      <c r="AW32" s="386"/>
      <c r="AX32" s="248"/>
      <c r="AY32" s="249"/>
      <c r="AZ32" s="248"/>
      <c r="BA32" s="249"/>
      <c r="BB32" s="249"/>
      <c r="BC32" s="249"/>
      <c r="BD32" s="249"/>
      <c r="BE32" s="249"/>
      <c r="BF32" s="248"/>
      <c r="BG32" s="249"/>
      <c r="BH32" s="248"/>
      <c r="BI32" s="249"/>
      <c r="BJ32" s="250">
        <f t="array" ref="BJ32">SUM(IF(MOD(COLUMN(AV32:BI32),2)=0,AV32:BI32,0))</f>
        <v>0</v>
      </c>
      <c r="BK32" s="250">
        <f t="array" ref="BK32">SUM(IF(MOD(COLUMN(AV32:BI32),2)=1,AV32:BI32,0))</f>
        <v>0</v>
      </c>
      <c r="BL32" s="248"/>
      <c r="BM32" s="248"/>
      <c r="BN32" s="480"/>
    </row>
    <row r="33" spans="1:66" outlineLevel="1">
      <c r="A33" s="409">
        <f t="shared" si="34"/>
        <v>0</v>
      </c>
      <c r="B33" s="405" t="s">
        <v>22</v>
      </c>
      <c r="C33" s="71" t="s">
        <v>97</v>
      </c>
      <c r="D33" s="246">
        <f t="shared" si="32"/>
        <v>0</v>
      </c>
      <c r="E33" s="247">
        <f t="shared" si="33"/>
        <v>45</v>
      </c>
      <c r="F33" s="418"/>
      <c r="G33" s="418"/>
      <c r="H33" s="248"/>
      <c r="I33" s="249"/>
      <c r="J33" s="248"/>
      <c r="K33" s="249"/>
      <c r="L33" s="248" t="s">
        <v>98</v>
      </c>
      <c r="M33" s="249">
        <v>8</v>
      </c>
      <c r="N33" s="248"/>
      <c r="O33" s="249"/>
      <c r="P33" s="250">
        <f t="array" ref="P33">SUM(IF(MOD(COLUMN(F33:O33),2)=0,F33:O33,0))</f>
        <v>0</v>
      </c>
      <c r="Q33" s="250">
        <f t="array" ref="Q33">SUM(IF(MOD(COLUMN(F33:O33),2)=1,F33:O33,0))</f>
        <v>8</v>
      </c>
      <c r="R33" s="248"/>
      <c r="S33" s="248"/>
      <c r="T33" s="248"/>
      <c r="U33" s="396"/>
      <c r="V33" s="248"/>
      <c r="W33" s="249"/>
      <c r="X33" s="248"/>
      <c r="Y33" s="249"/>
      <c r="Z33" s="248"/>
      <c r="AA33" s="249"/>
      <c r="AB33" s="248"/>
      <c r="AC33" s="249"/>
      <c r="AD33" s="250">
        <f t="array" ref="AD33">SUM(IF(MOD(COLUMN(T33:AC33),2)=0,T33:AC33,0))</f>
        <v>0</v>
      </c>
      <c r="AE33" s="250">
        <f t="array" ref="AE33">SUM(IF(MOD(COLUMN(T33:AC33),2)=1,T33:AC33,0))</f>
        <v>0</v>
      </c>
      <c r="AF33" s="248"/>
      <c r="AG33" s="248"/>
      <c r="AH33" s="248"/>
      <c r="AI33" s="239"/>
      <c r="AJ33" s="248"/>
      <c r="AK33" s="249">
        <v>2</v>
      </c>
      <c r="AL33" s="248"/>
      <c r="AM33" s="249">
        <v>3</v>
      </c>
      <c r="AN33" s="248"/>
      <c r="AO33" s="239"/>
      <c r="AP33" s="248"/>
      <c r="AQ33" s="249"/>
      <c r="AR33" s="250">
        <f t="array" ref="AR33">SUM(IF(MOD(COLUMN(AH33:AQ33),2)=0,AH33:AQ33,0))</f>
        <v>0</v>
      </c>
      <c r="AS33" s="250">
        <f t="array" ref="AS33">SUM(IF(MOD(COLUMN(AH33:AQ33),2)=1,AH33:AQ33,0))</f>
        <v>5</v>
      </c>
      <c r="AT33" s="248"/>
      <c r="AU33" s="248"/>
      <c r="AV33" s="269" t="s">
        <v>96</v>
      </c>
      <c r="AW33" s="438">
        <v>8</v>
      </c>
      <c r="AX33" s="269" t="s">
        <v>96</v>
      </c>
      <c r="AY33" s="438">
        <v>8</v>
      </c>
      <c r="AZ33" s="269" t="s">
        <v>96</v>
      </c>
      <c r="BA33" s="438">
        <v>8</v>
      </c>
      <c r="BB33" s="239"/>
      <c r="BC33" s="239"/>
      <c r="BD33" s="239"/>
      <c r="BE33" s="239"/>
      <c r="BF33" s="248"/>
      <c r="BG33" s="239"/>
      <c r="BH33" s="269" t="s">
        <v>96</v>
      </c>
      <c r="BI33" s="269">
        <v>8</v>
      </c>
      <c r="BJ33" s="250">
        <f t="array" ref="BJ33">SUM(IF(MOD(COLUMN(AV33:BI33),2)=0,AV33:BI33,0))</f>
        <v>0</v>
      </c>
      <c r="BK33" s="250">
        <f t="array" ref="BK33">SUM(IF(MOD(COLUMN(AV33:BI33),2)=1,AV33:BI33,0))</f>
        <v>32</v>
      </c>
      <c r="BL33" s="248"/>
      <c r="BM33" s="248"/>
      <c r="BN33" s="480"/>
    </row>
    <row r="34" spans="1:66" s="236" customFormat="1">
      <c r="A34" s="410"/>
      <c r="C34" s="237"/>
      <c r="D34" s="251"/>
      <c r="E34" s="252"/>
      <c r="F34" s="419"/>
      <c r="G34" s="419"/>
      <c r="H34" s="253"/>
      <c r="I34" s="254"/>
      <c r="J34" s="253"/>
      <c r="K34" s="254"/>
      <c r="L34" s="253"/>
      <c r="M34" s="254"/>
      <c r="N34" s="253"/>
      <c r="O34" s="254"/>
      <c r="P34" s="250"/>
      <c r="Q34" s="250"/>
      <c r="R34" s="253"/>
      <c r="S34" s="254"/>
      <c r="T34" s="253"/>
      <c r="U34" s="436"/>
      <c r="V34" s="253"/>
      <c r="W34" s="254"/>
      <c r="X34" s="253"/>
      <c r="Y34" s="254"/>
      <c r="Z34" s="253"/>
      <c r="AA34" s="254"/>
      <c r="AB34" s="253"/>
      <c r="AC34" s="254"/>
      <c r="AD34" s="255"/>
      <c r="AE34" s="256"/>
      <c r="AF34" s="253"/>
      <c r="AG34" s="254"/>
      <c r="AH34" s="253"/>
      <c r="AI34" s="240"/>
      <c r="AJ34" s="253"/>
      <c r="AK34" s="254"/>
      <c r="AL34" s="253"/>
      <c r="AM34" s="254"/>
      <c r="AN34" s="253"/>
      <c r="AO34" s="254"/>
      <c r="AP34" s="253"/>
      <c r="AQ34" s="254"/>
      <c r="AR34" s="255"/>
      <c r="AS34" s="256"/>
      <c r="AT34" s="253"/>
      <c r="AU34" s="254"/>
      <c r="AV34" s="253"/>
      <c r="AW34" s="388"/>
      <c r="AX34" s="253"/>
      <c r="AY34" s="254"/>
      <c r="AZ34" s="253"/>
      <c r="BA34" s="254"/>
      <c r="BB34" s="254"/>
      <c r="BC34" s="254"/>
      <c r="BD34" s="254"/>
      <c r="BE34" s="254"/>
      <c r="BF34" s="253"/>
      <c r="BG34" s="254"/>
      <c r="BH34" s="253"/>
      <c r="BI34" s="254"/>
      <c r="BJ34" s="255"/>
      <c r="BK34" s="256"/>
      <c r="BL34" s="253"/>
      <c r="BM34" s="254"/>
      <c r="BN34" s="480"/>
    </row>
    <row r="35" spans="1:66" outlineLevel="1">
      <c r="A35" s="409">
        <f>IF(E35=0,0,D35/(E35/$C$14)/$C$13)</f>
        <v>9</v>
      </c>
      <c r="B35" s="405" t="s">
        <v>46</v>
      </c>
      <c r="C35" s="71" t="s">
        <v>99</v>
      </c>
      <c r="D35" s="246">
        <f t="shared" ref="D35:D42" si="35">SUMIF($H$14:$BM$14,"*Total*",$H35:$BM35)</f>
        <v>9</v>
      </c>
      <c r="E35" s="247">
        <f t="shared" ref="E35:E42" si="36">SUMIFS(H35:BM35, $H$13:$BM$13,"x",$H$16:$BM$16,"*Effort*")</f>
        <v>8</v>
      </c>
      <c r="F35" s="418"/>
      <c r="G35" s="418"/>
      <c r="H35" s="248">
        <v>9</v>
      </c>
      <c r="I35" s="249">
        <v>8</v>
      </c>
      <c r="J35" s="248"/>
      <c r="K35" s="249"/>
      <c r="L35" s="248"/>
      <c r="M35" s="249"/>
      <c r="N35" s="248"/>
      <c r="O35" s="249"/>
      <c r="P35" s="250">
        <f t="array" ref="P35">SUM(IF(MOD(COLUMN(F35:O35),2)=0,F35:O35,0))</f>
        <v>9</v>
      </c>
      <c r="Q35" s="250">
        <f t="array" ref="Q35">SUM(IF(MOD(COLUMN(F35:O35),2)=1,F35:O35,0))</f>
        <v>8</v>
      </c>
      <c r="R35" s="248"/>
      <c r="S35" s="248"/>
      <c r="T35" s="248"/>
      <c r="U35" s="396"/>
      <c r="V35" s="248"/>
      <c r="W35" s="249"/>
      <c r="X35" s="248"/>
      <c r="Y35" s="249"/>
      <c r="Z35" s="248"/>
      <c r="AA35" s="249"/>
      <c r="AB35" s="248"/>
      <c r="AC35" s="249"/>
      <c r="AD35" s="250">
        <f t="array" ref="AD35">SUM(IF(MOD(COLUMN(T35:AC35),2)=0,T35:AC35,0))</f>
        <v>0</v>
      </c>
      <c r="AE35" s="250">
        <f t="array" ref="AE35">SUM(IF(MOD(COLUMN(T35:AC35),2)=1,T35:AC35,0))</f>
        <v>0</v>
      </c>
      <c r="AF35" s="248"/>
      <c r="AG35" s="248"/>
      <c r="AH35" s="248"/>
      <c r="AI35" s="249"/>
      <c r="AJ35" s="248"/>
      <c r="AK35" s="249"/>
      <c r="AL35" s="248"/>
      <c r="AM35" s="249"/>
      <c r="AN35" s="248"/>
      <c r="AO35" s="249"/>
      <c r="AP35" s="248"/>
      <c r="AQ35" s="249"/>
      <c r="AR35" s="250">
        <f t="array" ref="AR35">SUM(IF(MOD(COLUMN(AH35:AQ35),2)=0,AH35:AQ35,0))</f>
        <v>0</v>
      </c>
      <c r="AS35" s="250">
        <f t="array" ref="AS35">SUM(IF(MOD(COLUMN(AH35:AQ35),2)=1,AH35:AQ35,0))</f>
        <v>0</v>
      </c>
      <c r="AT35" s="248"/>
      <c r="AU35" s="248"/>
      <c r="AV35" s="248"/>
      <c r="AW35" s="386"/>
      <c r="AX35" s="248"/>
      <c r="AY35" s="249"/>
      <c r="AZ35" s="248"/>
      <c r="BA35" s="249"/>
      <c r="BB35" s="249"/>
      <c r="BC35" s="249"/>
      <c r="BD35" s="249"/>
      <c r="BE35" s="249"/>
      <c r="BF35" s="248"/>
      <c r="BG35" s="249"/>
      <c r="BH35" s="248"/>
      <c r="BI35" s="249"/>
      <c r="BJ35" s="250">
        <f t="array" ref="BJ35">SUM(IF(MOD(COLUMN(AV35:BI35),2)=0,AV35:BI35,0))</f>
        <v>0</v>
      </c>
      <c r="BK35" s="250">
        <f t="array" ref="BK35">SUM(IF(MOD(COLUMN(AV35:BI35),2)=1,AV35:BI35,0))</f>
        <v>0</v>
      </c>
      <c r="BL35" s="248"/>
      <c r="BM35" s="248"/>
      <c r="BN35" s="480"/>
    </row>
    <row r="36" spans="1:66" outlineLevel="1">
      <c r="A36" s="409">
        <f t="shared" ref="A36:A42" si="37">IF(E36=0,0,D36/(E36/$C$14)/$C$13)</f>
        <v>17</v>
      </c>
      <c r="B36" s="405" t="s">
        <v>48</v>
      </c>
      <c r="C36" s="71" t="s">
        <v>99</v>
      </c>
      <c r="D36" s="246">
        <f t="shared" si="35"/>
        <v>17</v>
      </c>
      <c r="E36" s="247">
        <f t="shared" si="36"/>
        <v>8</v>
      </c>
      <c r="F36" s="418"/>
      <c r="G36" s="418"/>
      <c r="H36" s="248"/>
      <c r="I36" s="249"/>
      <c r="J36" s="248"/>
      <c r="K36" s="249"/>
      <c r="L36" s="248"/>
      <c r="M36" s="249"/>
      <c r="N36" s="248">
        <v>17</v>
      </c>
      <c r="O36" s="249">
        <v>8</v>
      </c>
      <c r="P36" s="250">
        <f t="array" ref="P36">SUM(IF(MOD(COLUMN(F36:O36),2)=0,F36:O36,0))</f>
        <v>17</v>
      </c>
      <c r="Q36" s="250">
        <f t="array" ref="Q36">SUM(IF(MOD(COLUMN(F36:O36),2)=1,F36:O36,0))</f>
        <v>8</v>
      </c>
      <c r="R36" s="248"/>
      <c r="S36" s="248"/>
      <c r="T36" s="248"/>
      <c r="U36" s="396"/>
      <c r="V36" s="248"/>
      <c r="W36" s="249"/>
      <c r="X36" s="248"/>
      <c r="Y36" s="249"/>
      <c r="Z36" s="248"/>
      <c r="AA36" s="249"/>
      <c r="AB36" s="248"/>
      <c r="AC36" s="249"/>
      <c r="AD36" s="250">
        <f t="array" ref="AD36">SUM(IF(MOD(COLUMN(T36:AC36),2)=0,T36:AC36,0))</f>
        <v>0</v>
      </c>
      <c r="AE36" s="250">
        <f t="array" ref="AE36">SUM(IF(MOD(COLUMN(T36:AC36),2)=1,T36:AC36,0))</f>
        <v>0</v>
      </c>
      <c r="AF36" s="248"/>
      <c r="AG36" s="248"/>
      <c r="AH36" s="248"/>
      <c r="AI36" s="249"/>
      <c r="AJ36" s="248"/>
      <c r="AK36" s="249"/>
      <c r="AL36" s="248"/>
      <c r="AM36" s="249"/>
      <c r="AN36" s="248"/>
      <c r="AO36" s="249"/>
      <c r="AP36" s="248"/>
      <c r="AQ36" s="249"/>
      <c r="AR36" s="250">
        <f t="array" ref="AR36">SUM(IF(MOD(COLUMN(AH36:AQ36),2)=0,AH36:AQ36,0))</f>
        <v>0</v>
      </c>
      <c r="AS36" s="250">
        <f t="array" ref="AS36">SUM(IF(MOD(COLUMN(AH36:AQ36),2)=1,AH36:AQ36,0))</f>
        <v>0</v>
      </c>
      <c r="AT36" s="248"/>
      <c r="AU36" s="248"/>
      <c r="AV36" s="248"/>
      <c r="AW36" s="386"/>
      <c r="AX36" s="248"/>
      <c r="AY36" s="249"/>
      <c r="AZ36" s="248"/>
      <c r="BA36" s="249"/>
      <c r="BB36" s="249"/>
      <c r="BC36" s="249"/>
      <c r="BD36" s="249"/>
      <c r="BE36" s="249"/>
      <c r="BF36" s="248"/>
      <c r="BG36" s="249"/>
      <c r="BH36" s="248"/>
      <c r="BI36" s="249"/>
      <c r="BJ36" s="250">
        <f t="array" ref="BJ36">SUM(IF(MOD(COLUMN(AV36:BI36),2)=0,AV36:BI36,0))</f>
        <v>0</v>
      </c>
      <c r="BK36" s="250">
        <f t="array" ref="BK36">SUM(IF(MOD(COLUMN(AV36:BI36),2)=1,AV36:BI36,0))</f>
        <v>0</v>
      </c>
      <c r="BL36" s="248"/>
      <c r="BM36" s="248"/>
      <c r="BN36" s="480"/>
    </row>
    <row r="37" spans="1:66" outlineLevel="1">
      <c r="A37" s="409">
        <f t="shared" si="37"/>
        <v>3</v>
      </c>
      <c r="B37" s="405" t="s">
        <v>50</v>
      </c>
      <c r="C37" s="71" t="s">
        <v>99</v>
      </c>
      <c r="D37" s="246">
        <f t="shared" si="35"/>
        <v>6</v>
      </c>
      <c r="E37" s="247">
        <f t="shared" si="36"/>
        <v>16</v>
      </c>
      <c r="F37" s="418"/>
      <c r="G37" s="418"/>
      <c r="H37" s="248"/>
      <c r="I37" s="249"/>
      <c r="J37" s="248"/>
      <c r="K37" s="249"/>
      <c r="L37" s="248"/>
      <c r="M37" s="249"/>
      <c r="N37" s="248"/>
      <c r="O37" s="249"/>
      <c r="P37" s="250">
        <f t="array" ref="P37">SUM(IF(MOD(COLUMN(F37:O37),2)=0,F37:O37,0))</f>
        <v>0</v>
      </c>
      <c r="Q37" s="250">
        <f t="array" ref="Q37">SUM(IF(MOD(COLUMN(F37:O37),2)=1,F37:O37,0))</f>
        <v>0</v>
      </c>
      <c r="R37" s="248"/>
      <c r="S37" s="248"/>
      <c r="T37" s="248"/>
      <c r="U37" s="396"/>
      <c r="V37" s="248"/>
      <c r="W37" s="249"/>
      <c r="X37" s="248"/>
      <c r="Y37" s="249"/>
      <c r="Z37" s="248"/>
      <c r="AA37" s="249"/>
      <c r="AB37" s="248"/>
      <c r="AC37" s="249"/>
      <c r="AD37" s="250">
        <f t="array" ref="AD37">SUM(IF(MOD(COLUMN(T37:AC37),2)=0,T37:AC37,0))</f>
        <v>0</v>
      </c>
      <c r="AE37" s="250">
        <f t="array" ref="AE37">SUM(IF(MOD(COLUMN(T37:AC37),2)=1,T37:AC37,0))</f>
        <v>0</v>
      </c>
      <c r="AF37" s="248"/>
      <c r="AG37" s="248"/>
      <c r="AH37" s="248"/>
      <c r="AI37" s="249"/>
      <c r="AJ37" s="248"/>
      <c r="AK37" s="249"/>
      <c r="AL37" s="248"/>
      <c r="AM37" s="249"/>
      <c r="AN37" s="248"/>
      <c r="AO37" s="249"/>
      <c r="AP37" s="248"/>
      <c r="AQ37" s="249"/>
      <c r="AR37" s="250">
        <f t="array" ref="AR37">SUM(IF(MOD(COLUMN(AH37:AQ37),2)=0,AH37:AQ37,0))</f>
        <v>0</v>
      </c>
      <c r="AS37" s="250">
        <f t="array" ref="AS37">SUM(IF(MOD(COLUMN(AH37:AQ37),2)=1,AH37:AQ37,0))</f>
        <v>0</v>
      </c>
      <c r="AT37" s="248"/>
      <c r="AU37" s="248"/>
      <c r="AV37" s="248"/>
      <c r="AW37" s="386"/>
      <c r="AX37" s="248"/>
      <c r="AY37" s="249"/>
      <c r="AZ37" s="248"/>
      <c r="BA37" s="249"/>
      <c r="BB37" s="249">
        <v>1</v>
      </c>
      <c r="BC37" s="249">
        <v>8</v>
      </c>
      <c r="BD37" s="249">
        <v>5</v>
      </c>
      <c r="BE37" s="249">
        <v>8</v>
      </c>
      <c r="BF37" s="248"/>
      <c r="BG37" s="249"/>
      <c r="BH37" s="248"/>
      <c r="BI37" s="249"/>
      <c r="BJ37" s="250">
        <f t="array" ref="BJ37">SUM(IF(MOD(COLUMN(AV37:BI37),2)=0,AV37:BI37,0))</f>
        <v>6</v>
      </c>
      <c r="BK37" s="250">
        <f t="array" ref="BK37">SUM(IF(MOD(COLUMN(AV37:BI37),2)=1,AV37:BI37,0))</f>
        <v>16</v>
      </c>
      <c r="BL37" s="248"/>
      <c r="BM37" s="248"/>
      <c r="BN37" s="480"/>
    </row>
    <row r="38" spans="1:66" outlineLevel="1">
      <c r="A38" s="409">
        <f t="shared" si="37"/>
        <v>0</v>
      </c>
      <c r="B38" s="405" t="s">
        <v>52</v>
      </c>
      <c r="C38" s="71" t="s">
        <v>99</v>
      </c>
      <c r="D38" s="246">
        <f t="shared" si="35"/>
        <v>0</v>
      </c>
      <c r="E38" s="247">
        <f t="shared" si="36"/>
        <v>0</v>
      </c>
      <c r="F38" s="418"/>
      <c r="G38" s="418"/>
      <c r="H38" s="248"/>
      <c r="I38" s="249"/>
      <c r="J38" s="248"/>
      <c r="K38" s="249"/>
      <c r="L38" s="248"/>
      <c r="M38" s="249"/>
      <c r="N38" s="248"/>
      <c r="O38" s="249"/>
      <c r="P38" s="250">
        <f t="array" ref="P38">SUM(IF(MOD(COLUMN(F38:O38),2)=0,F38:O38,0))</f>
        <v>0</v>
      </c>
      <c r="Q38" s="250">
        <f t="array" ref="Q38">SUM(IF(MOD(COLUMN(F38:O38),2)=1,F38:O38,0))</f>
        <v>0</v>
      </c>
      <c r="R38" s="248"/>
      <c r="S38" s="248"/>
      <c r="T38" s="248"/>
      <c r="U38" s="396"/>
      <c r="V38" s="248"/>
      <c r="W38" s="249"/>
      <c r="X38" s="248"/>
      <c r="Y38" s="249"/>
      <c r="Z38" s="248"/>
      <c r="AA38" s="249"/>
      <c r="AB38" s="248"/>
      <c r="AC38" s="249"/>
      <c r="AD38" s="250">
        <f t="array" ref="AD38">SUM(IF(MOD(COLUMN(T38:AC38),2)=0,T38:AC38,0))</f>
        <v>0</v>
      </c>
      <c r="AE38" s="250">
        <f t="array" ref="AE38">SUM(IF(MOD(COLUMN(T38:AC38),2)=1,T38:AC38,0))</f>
        <v>0</v>
      </c>
      <c r="AF38" s="248"/>
      <c r="AG38" s="248"/>
      <c r="AH38" s="248"/>
      <c r="AI38" s="249"/>
      <c r="AJ38" s="248"/>
      <c r="AK38" s="249"/>
      <c r="AL38" s="248"/>
      <c r="AM38" s="249"/>
      <c r="AN38" s="248"/>
      <c r="AO38" s="249"/>
      <c r="AP38" s="248"/>
      <c r="AQ38" s="249"/>
      <c r="AR38" s="250">
        <f t="array" ref="AR38">SUM(IF(MOD(COLUMN(AH38:AQ38),2)=0,AH38:AQ38,0))</f>
        <v>0</v>
      </c>
      <c r="AS38" s="250">
        <f t="array" ref="AS38">SUM(IF(MOD(COLUMN(AH38:AQ38),2)=1,AH38:AQ38,0))</f>
        <v>0</v>
      </c>
      <c r="AT38" s="248"/>
      <c r="AU38" s="248"/>
      <c r="AV38" s="248"/>
      <c r="AW38" s="386"/>
      <c r="AX38" s="248"/>
      <c r="AY38" s="249"/>
      <c r="AZ38" s="248"/>
      <c r="BA38" s="249"/>
      <c r="BB38" s="249"/>
      <c r="BC38" s="249"/>
      <c r="BD38" s="249"/>
      <c r="BE38" s="249"/>
      <c r="BF38" s="248"/>
      <c r="BG38" s="249"/>
      <c r="BH38" s="248"/>
      <c r="BI38" s="249"/>
      <c r="BJ38" s="250">
        <f t="array" ref="BJ38">SUM(IF(MOD(COLUMN(AV38:BI38),2)=0,AV38:BI38,0))</f>
        <v>0</v>
      </c>
      <c r="BK38" s="250">
        <f t="array" ref="BK38">SUM(IF(MOD(COLUMN(AV38:BI38),2)=1,AV38:BI38,0))</f>
        <v>0</v>
      </c>
      <c r="BL38" s="248"/>
      <c r="BM38" s="248"/>
      <c r="BN38" s="480"/>
    </row>
    <row r="39" spans="1:66" outlineLevel="1">
      <c r="A39" s="409">
        <f t="shared" si="37"/>
        <v>77</v>
      </c>
      <c r="B39" s="406" t="s">
        <v>54</v>
      </c>
      <c r="C39" s="71" t="s">
        <v>99</v>
      </c>
      <c r="D39" s="246">
        <f t="shared" si="35"/>
        <v>77</v>
      </c>
      <c r="E39" s="247">
        <f t="shared" si="36"/>
        <v>8</v>
      </c>
      <c r="F39" s="418"/>
      <c r="G39" s="418"/>
      <c r="H39" s="248"/>
      <c r="I39" s="249"/>
      <c r="J39" s="248">
        <v>77</v>
      </c>
      <c r="K39" s="249">
        <v>8</v>
      </c>
      <c r="L39" s="248"/>
      <c r="M39" s="249"/>
      <c r="N39" s="248"/>
      <c r="O39" s="249"/>
      <c r="P39" s="250">
        <f t="array" ref="P39">SUM(IF(MOD(COLUMN(F39:O39),2)=0,F39:O39,0))</f>
        <v>77</v>
      </c>
      <c r="Q39" s="250">
        <f t="array" ref="Q39">SUM(IF(MOD(COLUMN(F39:O39),2)=1,F39:O39,0))</f>
        <v>8</v>
      </c>
      <c r="R39" s="248"/>
      <c r="S39" s="248"/>
      <c r="T39" s="248"/>
      <c r="U39" s="396"/>
      <c r="V39" s="248"/>
      <c r="W39" s="249"/>
      <c r="X39" s="248"/>
      <c r="Y39" s="249"/>
      <c r="Z39" s="248"/>
      <c r="AA39" s="249"/>
      <c r="AB39" s="248"/>
      <c r="AC39" s="249"/>
      <c r="AD39" s="250">
        <f t="array" ref="AD39">SUM(IF(MOD(COLUMN(T39:AC39),2)=0,T39:AC39,0))</f>
        <v>0</v>
      </c>
      <c r="AE39" s="250">
        <f t="array" ref="AE39">SUM(IF(MOD(COLUMN(T39:AC39),2)=1,T39:AC39,0))</f>
        <v>0</v>
      </c>
      <c r="AF39" s="248"/>
      <c r="AG39" s="248"/>
      <c r="AH39" s="248"/>
      <c r="AI39" s="249"/>
      <c r="AJ39" s="248"/>
      <c r="AK39" s="249"/>
      <c r="AL39" s="248"/>
      <c r="AM39" s="249"/>
      <c r="AN39" s="248"/>
      <c r="AO39" s="249"/>
      <c r="AP39" s="248"/>
      <c r="AQ39" s="249"/>
      <c r="AR39" s="250">
        <f t="array" ref="AR39">SUM(IF(MOD(COLUMN(AH39:AQ39),2)=0,AH39:AQ39,0))</f>
        <v>0</v>
      </c>
      <c r="AS39" s="250">
        <f t="array" ref="AS39">SUM(IF(MOD(COLUMN(AH39:AQ39),2)=1,AH39:AQ39,0))</f>
        <v>0</v>
      </c>
      <c r="AT39" s="248"/>
      <c r="AU39" s="248"/>
      <c r="AV39" s="248"/>
      <c r="AW39" s="386"/>
      <c r="AX39" s="248"/>
      <c r="AY39" s="249"/>
      <c r="AZ39" s="248"/>
      <c r="BA39" s="249"/>
      <c r="BB39" s="249"/>
      <c r="BC39" s="249"/>
      <c r="BD39" s="249"/>
      <c r="BE39" s="249"/>
      <c r="BF39" s="248"/>
      <c r="BG39" s="249"/>
      <c r="BH39" s="248"/>
      <c r="BI39" s="249"/>
      <c r="BJ39" s="250">
        <f t="array" ref="BJ39">SUM(IF(MOD(COLUMN(AV39:BI39),2)=0,AV39:BI39,0))</f>
        <v>0</v>
      </c>
      <c r="BK39" s="250">
        <f t="array" ref="BK39">SUM(IF(MOD(COLUMN(AV39:BI39),2)=1,AV39:BI39,0))</f>
        <v>0</v>
      </c>
      <c r="BL39" s="248"/>
      <c r="BM39" s="248"/>
      <c r="BN39" s="480"/>
    </row>
    <row r="40" spans="1:66" outlineLevel="1">
      <c r="A40" s="409">
        <f t="shared" si="37"/>
        <v>0.66666666666666674</v>
      </c>
      <c r="B40" s="406" t="s">
        <v>56</v>
      </c>
      <c r="C40" s="71" t="s">
        <v>99</v>
      </c>
      <c r="D40" s="246">
        <f t="shared" si="35"/>
        <v>8</v>
      </c>
      <c r="E40" s="247">
        <f t="shared" si="36"/>
        <v>96</v>
      </c>
      <c r="F40" s="418"/>
      <c r="G40" s="418">
        <v>8</v>
      </c>
      <c r="H40" s="248"/>
      <c r="I40" s="249"/>
      <c r="J40" s="248"/>
      <c r="K40" s="249"/>
      <c r="L40" s="248"/>
      <c r="M40" s="249"/>
      <c r="N40" s="248"/>
      <c r="O40" s="249"/>
      <c r="P40" s="250">
        <f t="array" ref="P40">SUM(IF(MOD(COLUMN(F40:O40),2)=0,F40:O40,0))</f>
        <v>0</v>
      </c>
      <c r="Q40" s="250">
        <f t="array" ref="Q40">SUM(IF(MOD(COLUMN(F40:O40),2)=1,F40:O40,0))</f>
        <v>8</v>
      </c>
      <c r="R40" s="248"/>
      <c r="S40" s="248"/>
      <c r="T40" s="248"/>
      <c r="U40" s="396">
        <v>8</v>
      </c>
      <c r="V40" s="248"/>
      <c r="W40" s="249">
        <v>8</v>
      </c>
      <c r="X40" s="248"/>
      <c r="Y40" s="249">
        <v>8</v>
      </c>
      <c r="Z40" s="248">
        <v>8</v>
      </c>
      <c r="AA40" s="249">
        <v>8</v>
      </c>
      <c r="AB40" s="248"/>
      <c r="AC40" s="249">
        <v>8</v>
      </c>
      <c r="AD40" s="250">
        <f t="array" ref="AD40">SUM(IF(MOD(COLUMN(T40:AC40),2)=0,T40:AC40,0))</f>
        <v>8</v>
      </c>
      <c r="AE40" s="250">
        <f t="array" ref="AE40">SUM(IF(MOD(COLUMN(T40:AC40),2)=1,T40:AC40,0))</f>
        <v>40</v>
      </c>
      <c r="AF40" s="248"/>
      <c r="AG40" s="248"/>
      <c r="AH40" s="248"/>
      <c r="AI40" s="249"/>
      <c r="AJ40" s="248"/>
      <c r="AK40" s="249">
        <v>8</v>
      </c>
      <c r="AL40" s="248"/>
      <c r="AM40" s="249">
        <v>8</v>
      </c>
      <c r="AN40" s="248"/>
      <c r="AO40" s="249">
        <v>8</v>
      </c>
      <c r="AP40" s="248"/>
      <c r="AQ40" s="249">
        <v>8</v>
      </c>
      <c r="AR40" s="250">
        <f t="array" ref="AR40">SUM(IF(MOD(COLUMN(AH40:AQ40),2)=0,AH40:AQ40,0))</f>
        <v>0</v>
      </c>
      <c r="AS40" s="250">
        <f t="array" ref="AS40">SUM(IF(MOD(COLUMN(AH40:AQ40),2)=1,AH40:AQ40,0))</f>
        <v>32</v>
      </c>
      <c r="AT40" s="248"/>
      <c r="AU40" s="248"/>
      <c r="AV40" s="248"/>
      <c r="AW40" s="249">
        <v>8</v>
      </c>
      <c r="AX40" s="248"/>
      <c r="AY40" s="249">
        <v>8</v>
      </c>
      <c r="AZ40" s="248"/>
      <c r="BA40" s="249"/>
      <c r="BB40" s="249"/>
      <c r="BC40" s="249"/>
      <c r="BD40" s="249"/>
      <c r="BE40" s="249"/>
      <c r="BF40" s="248"/>
      <c r="BG40" s="249"/>
      <c r="BH40" s="248"/>
      <c r="BI40" s="249"/>
      <c r="BJ40" s="250">
        <f t="array" ref="BJ40">SUM(IF(MOD(COLUMN(AV40:BI40),2)=0,AV40:BI40,0))</f>
        <v>0</v>
      </c>
      <c r="BK40" s="250">
        <f t="array" ref="BK40">SUM(IF(MOD(COLUMN(AV40:BI40),2)=1,AV40:BI40,0))</f>
        <v>16</v>
      </c>
      <c r="BL40" s="248"/>
      <c r="BM40" s="248"/>
      <c r="BN40" s="480"/>
    </row>
    <row r="41" spans="1:66" outlineLevel="1">
      <c r="A41" s="409">
        <f t="shared" si="37"/>
        <v>0</v>
      </c>
      <c r="B41" s="406" t="s">
        <v>21</v>
      </c>
      <c r="C41" s="71" t="s">
        <v>99</v>
      </c>
      <c r="D41" s="246">
        <f t="shared" si="35"/>
        <v>0</v>
      </c>
      <c r="E41" s="247">
        <f t="shared" si="36"/>
        <v>0</v>
      </c>
      <c r="F41" s="418"/>
      <c r="G41" s="418"/>
      <c r="H41" s="248"/>
      <c r="I41" s="249"/>
      <c r="J41" s="248"/>
      <c r="K41" s="249"/>
      <c r="L41" s="248"/>
      <c r="M41" s="249"/>
      <c r="N41" s="248"/>
      <c r="O41" s="249"/>
      <c r="P41" s="250">
        <f t="array" ref="P41">SUM(IF(MOD(COLUMN(F41:O41),2)=0,F41:O41,0))</f>
        <v>0</v>
      </c>
      <c r="Q41" s="250">
        <f t="array" ref="Q41">SUM(IF(MOD(COLUMN(F41:O41),2)=1,F41:O41,0))</f>
        <v>0</v>
      </c>
      <c r="R41" s="248"/>
      <c r="S41" s="248"/>
      <c r="T41" s="248"/>
      <c r="U41" s="396"/>
      <c r="V41" s="248"/>
      <c r="W41" s="249"/>
      <c r="X41" s="248"/>
      <c r="Y41" s="249"/>
      <c r="Z41" s="248"/>
      <c r="AA41" s="249"/>
      <c r="AB41" s="248"/>
      <c r="AC41" s="249"/>
      <c r="AD41" s="250">
        <f t="array" ref="AD41">SUM(IF(MOD(COLUMN(T41:AC41),2)=0,T41:AC41,0))</f>
        <v>0</v>
      </c>
      <c r="AE41" s="250">
        <f t="array" ref="AE41">SUM(IF(MOD(COLUMN(T41:AC41),2)=1,T41:AC41,0))</f>
        <v>0</v>
      </c>
      <c r="AF41" s="248"/>
      <c r="AG41" s="248"/>
      <c r="AH41" s="248"/>
      <c r="AI41" s="249"/>
      <c r="AJ41" s="248"/>
      <c r="AK41" s="249"/>
      <c r="AL41" s="248"/>
      <c r="AM41" s="249"/>
      <c r="AN41" s="248"/>
      <c r="AO41" s="249"/>
      <c r="AP41" s="248"/>
      <c r="AQ41" s="249"/>
      <c r="AR41" s="250">
        <f t="array" ref="AR41">SUM(IF(MOD(COLUMN(AH41:AQ41),2)=0,AH41:AQ41,0))</f>
        <v>0</v>
      </c>
      <c r="AS41" s="250">
        <f t="array" ref="AS41">SUM(IF(MOD(COLUMN(AH41:AQ41),2)=1,AH41:AQ41,0))</f>
        <v>0</v>
      </c>
      <c r="AT41" s="248"/>
      <c r="AU41" s="248"/>
      <c r="AV41" s="248"/>
      <c r="AW41" s="386"/>
      <c r="AX41" s="248"/>
      <c r="AY41" s="249"/>
      <c r="AZ41" s="248"/>
      <c r="BA41" s="249"/>
      <c r="BB41" s="249"/>
      <c r="BC41" s="249"/>
      <c r="BD41" s="249"/>
      <c r="BE41" s="249"/>
      <c r="BF41" s="248"/>
      <c r="BG41" s="249"/>
      <c r="BH41" s="248"/>
      <c r="BI41" s="249"/>
      <c r="BJ41" s="250">
        <f t="array" ref="BJ41">SUM(IF(MOD(COLUMN(AV41:BI41),2)=0,AV41:BI41,0))</f>
        <v>0</v>
      </c>
      <c r="BK41" s="250">
        <f t="array" ref="BK41">SUM(IF(MOD(COLUMN(AV41:BI41),2)=1,AV41:BI41,0))</f>
        <v>0</v>
      </c>
      <c r="BL41" s="248"/>
      <c r="BM41" s="248"/>
      <c r="BN41" s="480"/>
    </row>
    <row r="42" spans="1:66" outlineLevel="1">
      <c r="A42" s="409">
        <f t="shared" si="37"/>
        <v>0</v>
      </c>
      <c r="B42" s="405" t="s">
        <v>22</v>
      </c>
      <c r="C42" s="71" t="s">
        <v>99</v>
      </c>
      <c r="D42" s="246">
        <f t="shared" si="35"/>
        <v>0</v>
      </c>
      <c r="E42" s="247">
        <f t="shared" si="36"/>
        <v>24</v>
      </c>
      <c r="F42" s="418"/>
      <c r="G42" s="418"/>
      <c r="H42" s="248"/>
      <c r="I42" s="249"/>
      <c r="J42" s="248"/>
      <c r="K42" s="249"/>
      <c r="L42" s="248"/>
      <c r="M42" s="249">
        <v>8</v>
      </c>
      <c r="N42" s="248"/>
      <c r="O42" s="249"/>
      <c r="P42" s="250">
        <f t="array" ref="P42">SUM(IF(MOD(COLUMN(F42:O42),2)=0,F42:O42,0))</f>
        <v>0</v>
      </c>
      <c r="Q42" s="250">
        <f t="array" ref="Q42">SUM(IF(MOD(COLUMN(F42:O42),2)=1,F42:O42,0))</f>
        <v>8</v>
      </c>
      <c r="R42" s="248"/>
      <c r="S42" s="248"/>
      <c r="T42" s="248"/>
      <c r="U42" s="396"/>
      <c r="V42" s="248"/>
      <c r="W42" s="249"/>
      <c r="X42" s="248"/>
      <c r="Y42" s="249"/>
      <c r="Z42" s="248"/>
      <c r="AA42" s="249"/>
      <c r="AB42" s="248"/>
      <c r="AC42" s="249"/>
      <c r="AD42" s="250">
        <f t="array" ref="AD42">SUM(IF(MOD(COLUMN(T42:AC42),2)=0,T42:AC42,0))</f>
        <v>0</v>
      </c>
      <c r="AE42" s="250">
        <f t="array" ref="AE42">SUM(IF(MOD(COLUMN(T42:AC42),2)=1,T42:AC42,0))</f>
        <v>0</v>
      </c>
      <c r="AF42" s="248"/>
      <c r="AG42" s="248"/>
      <c r="AH42" s="248"/>
      <c r="AI42" s="249">
        <v>8</v>
      </c>
      <c r="AJ42" s="248"/>
      <c r="AK42" s="249"/>
      <c r="AL42" s="248"/>
      <c r="AM42" s="249"/>
      <c r="AN42" s="248"/>
      <c r="AO42" s="249"/>
      <c r="AP42" s="248"/>
      <c r="AQ42" s="249"/>
      <c r="AR42" s="250">
        <f t="array" ref="AR42">SUM(IF(MOD(COLUMN(AH42:AQ42),2)=0,AH42:AQ42,0))</f>
        <v>0</v>
      </c>
      <c r="AS42" s="250">
        <f t="array" ref="AS42">SUM(IF(MOD(COLUMN(AH42:AQ42),2)=1,AH42:AQ42,0))</f>
        <v>8</v>
      </c>
      <c r="AT42" s="248"/>
      <c r="AU42" s="248"/>
      <c r="AV42" s="248"/>
      <c r="AW42" s="386"/>
      <c r="AX42" s="248"/>
      <c r="AY42" s="249"/>
      <c r="AZ42" s="248"/>
      <c r="BA42" s="249">
        <v>8</v>
      </c>
      <c r="BB42" s="249"/>
      <c r="BC42" s="249"/>
      <c r="BD42" s="249"/>
      <c r="BE42" s="249"/>
      <c r="BF42" s="248"/>
      <c r="BG42" s="249"/>
      <c r="BH42" s="248"/>
      <c r="BI42" s="249"/>
      <c r="BJ42" s="250">
        <f t="array" ref="BJ42">SUM(IF(MOD(COLUMN(AV42:BI42),2)=0,AV42:BI42,0))</f>
        <v>0</v>
      </c>
      <c r="BK42" s="250">
        <f t="array" ref="BK42">SUM(IF(MOD(COLUMN(AV42:BI42),2)=1,AV42:BI42,0))</f>
        <v>8</v>
      </c>
      <c r="BL42" s="248"/>
      <c r="BM42" s="248"/>
      <c r="BN42" s="480"/>
    </row>
    <row r="43" spans="1:66" s="236" customFormat="1">
      <c r="A43" s="410"/>
      <c r="C43" s="237"/>
      <c r="D43" s="251"/>
      <c r="E43" s="252"/>
      <c r="F43" s="419"/>
      <c r="G43" s="419"/>
      <c r="H43" s="253"/>
      <c r="I43" s="254"/>
      <c r="J43" s="253"/>
      <c r="K43" s="254"/>
      <c r="L43" s="253"/>
      <c r="M43" s="254"/>
      <c r="N43" s="253"/>
      <c r="O43" s="254"/>
      <c r="P43" s="250"/>
      <c r="Q43" s="250"/>
      <c r="R43" s="253"/>
      <c r="S43" s="254"/>
      <c r="T43" s="253"/>
      <c r="U43" s="436"/>
      <c r="V43" s="253"/>
      <c r="W43" s="254"/>
      <c r="X43" s="253"/>
      <c r="Y43" s="254"/>
      <c r="Z43" s="253"/>
      <c r="AA43" s="254"/>
      <c r="AB43" s="253"/>
      <c r="AC43" s="254"/>
      <c r="AD43" s="255"/>
      <c r="AE43" s="256"/>
      <c r="AF43" s="253"/>
      <c r="AG43" s="254"/>
      <c r="AH43" s="253"/>
      <c r="AI43" s="240"/>
      <c r="AJ43" s="253"/>
      <c r="AK43" s="254"/>
      <c r="AL43" s="253"/>
      <c r="AM43" s="254"/>
      <c r="AN43" s="253"/>
      <c r="AO43" s="254"/>
      <c r="AP43" s="253"/>
      <c r="AQ43" s="254"/>
      <c r="AR43" s="255"/>
      <c r="AS43" s="256"/>
      <c r="AT43" s="253"/>
      <c r="AU43" s="254"/>
      <c r="AV43" s="253"/>
      <c r="AW43" s="388"/>
      <c r="AX43" s="253"/>
      <c r="AY43" s="254"/>
      <c r="AZ43" s="253"/>
      <c r="BA43" s="254"/>
      <c r="BB43" s="254"/>
      <c r="BC43" s="254"/>
      <c r="BD43" s="254"/>
      <c r="BE43" s="254"/>
      <c r="BF43" s="253"/>
      <c r="BG43" s="254"/>
      <c r="BH43" s="253"/>
      <c r="BI43" s="254"/>
      <c r="BJ43" s="255"/>
      <c r="BK43" s="256"/>
      <c r="BL43" s="253"/>
      <c r="BM43" s="254"/>
      <c r="BN43" s="480"/>
    </row>
    <row r="44" spans="1:66" outlineLevel="1">
      <c r="A44" s="409">
        <f>IF(E44=0,0,D44/(E44/$C$14)/$C$13)</f>
        <v>0</v>
      </c>
      <c r="B44" s="405" t="s">
        <v>46</v>
      </c>
      <c r="C44" s="71" t="s">
        <v>100</v>
      </c>
      <c r="D44" s="246">
        <f t="shared" ref="D44:D51" si="38">SUMIF($H$14:$BM$14,"*Total*",$H44:$BM44)</f>
        <v>0</v>
      </c>
      <c r="E44" s="247">
        <f t="shared" ref="E44:E51" si="39">SUMIFS(H44:BM44, $H$13:$BM$13,"x",$H$16:$BM$16,"*Effort*")</f>
        <v>0</v>
      </c>
      <c r="F44" s="418"/>
      <c r="G44" s="418"/>
      <c r="H44" s="248"/>
      <c r="I44" s="249"/>
      <c r="J44" s="248"/>
      <c r="K44" s="249"/>
      <c r="L44" s="248"/>
      <c r="M44" s="249"/>
      <c r="N44" s="248"/>
      <c r="O44" s="249"/>
      <c r="P44" s="250">
        <f t="array" ref="P44">SUM(IF(MOD(COLUMN(F44:O44),2)=0,F44:O44,0))</f>
        <v>0</v>
      </c>
      <c r="Q44" s="250">
        <f t="array" ref="Q44">SUM(IF(MOD(COLUMN(F44:O44),2)=1,F44:O44,0))</f>
        <v>0</v>
      </c>
      <c r="R44" s="248"/>
      <c r="S44" s="248"/>
      <c r="T44" s="248"/>
      <c r="U44" s="396"/>
      <c r="V44" s="248"/>
      <c r="W44" s="249"/>
      <c r="X44" s="248"/>
      <c r="Y44" s="249"/>
      <c r="Z44" s="248"/>
      <c r="AA44" s="249"/>
      <c r="AB44" s="248"/>
      <c r="AC44" s="249"/>
      <c r="AD44" s="250">
        <f t="array" ref="AD44">SUM(IF(MOD(COLUMN(T44:AC44),2)=0,T44:AC44,0))</f>
        <v>0</v>
      </c>
      <c r="AE44" s="250">
        <f t="array" ref="AE44">SUM(IF(MOD(COLUMN(T44:AC44),2)=1,T44:AC44,0))</f>
        <v>0</v>
      </c>
      <c r="AF44" s="248"/>
      <c r="AG44" s="248"/>
      <c r="AH44" s="248"/>
      <c r="AI44" s="249"/>
      <c r="AJ44" s="248"/>
      <c r="AK44" s="249"/>
      <c r="AL44" s="248"/>
      <c r="AM44" s="249"/>
      <c r="AN44" s="248"/>
      <c r="AO44" s="249"/>
      <c r="AP44" s="248"/>
      <c r="AQ44" s="249"/>
      <c r="AR44" s="250">
        <f t="array" ref="AR44">SUM(IF(MOD(COLUMN(AH44:AQ44),2)=0,AH44:AQ44,0))</f>
        <v>0</v>
      </c>
      <c r="AS44" s="250">
        <f t="array" ref="AS44">SUM(IF(MOD(COLUMN(AH44:AQ44),2)=1,AH44:AQ44,0))</f>
        <v>0</v>
      </c>
      <c r="AT44" s="248"/>
      <c r="AU44" s="248"/>
      <c r="AV44" s="269"/>
      <c r="AW44" s="438"/>
      <c r="AX44" s="248"/>
      <c r="AY44" s="249"/>
      <c r="AZ44" s="248"/>
      <c r="BA44" s="249"/>
      <c r="BB44" s="249"/>
      <c r="BC44" s="249"/>
      <c r="BD44" s="249"/>
      <c r="BE44" s="249"/>
      <c r="BF44" s="248"/>
      <c r="BG44" s="398"/>
      <c r="BH44" s="248"/>
      <c r="BI44" s="249"/>
      <c r="BJ44" s="250">
        <f t="array" ref="BJ44">SUM(IF(MOD(COLUMN(AV44:BI44),2)=0,AV44:BI44,0))</f>
        <v>0</v>
      </c>
      <c r="BK44" s="250">
        <f t="array" ref="BK44">SUM(IF(MOD(COLUMN(AV44:BI44),2)=1,AV44:BI44,0))</f>
        <v>0</v>
      </c>
      <c r="BL44" s="248"/>
      <c r="BM44" s="248"/>
      <c r="BN44" s="480"/>
    </row>
    <row r="45" spans="1:66" outlineLevel="1">
      <c r="A45" s="409">
        <f t="shared" ref="A45:A51" si="40">IF(E45=0,0,D45/(E45/$C$14)/$C$13)</f>
        <v>0</v>
      </c>
      <c r="B45" s="405" t="s">
        <v>48</v>
      </c>
      <c r="C45" s="71" t="s">
        <v>100</v>
      </c>
      <c r="D45" s="246">
        <f t="shared" si="38"/>
        <v>0</v>
      </c>
      <c r="E45" s="247">
        <f t="shared" si="39"/>
        <v>0</v>
      </c>
      <c r="F45" s="418"/>
      <c r="G45" s="418"/>
      <c r="H45" s="248"/>
      <c r="I45" s="249"/>
      <c r="J45" s="248"/>
      <c r="K45" s="249"/>
      <c r="L45" s="248"/>
      <c r="M45" s="249"/>
      <c r="N45" s="248"/>
      <c r="O45" s="249"/>
      <c r="P45" s="250">
        <f t="array" ref="P45">SUM(IF(MOD(COLUMN(F45:O45),2)=0,F45:O45,0))</f>
        <v>0</v>
      </c>
      <c r="Q45" s="250">
        <f t="array" ref="Q45">SUM(IF(MOD(COLUMN(F45:O45),2)=1,F45:O45,0))</f>
        <v>0</v>
      </c>
      <c r="R45" s="248"/>
      <c r="S45" s="248"/>
      <c r="T45" s="248"/>
      <c r="U45" s="396"/>
      <c r="V45" s="248"/>
      <c r="W45" s="249"/>
      <c r="X45" s="248"/>
      <c r="Y45" s="249"/>
      <c r="Z45" s="248"/>
      <c r="AA45" s="249"/>
      <c r="AB45" s="248"/>
      <c r="AC45" s="249"/>
      <c r="AD45" s="250">
        <f t="array" ref="AD45">SUM(IF(MOD(COLUMN(T45:AC45),2)=0,T45:AC45,0))</f>
        <v>0</v>
      </c>
      <c r="AE45" s="250">
        <f t="array" ref="AE45">SUM(IF(MOD(COLUMN(T45:AC45),2)=1,T45:AC45,0))</f>
        <v>0</v>
      </c>
      <c r="AF45" s="248"/>
      <c r="AG45" s="248"/>
      <c r="AH45" s="248"/>
      <c r="AI45" s="249"/>
      <c r="AJ45" s="248"/>
      <c r="AK45" s="249"/>
      <c r="AL45" s="248"/>
      <c r="AM45" s="249"/>
      <c r="AN45" s="248"/>
      <c r="AO45" s="249"/>
      <c r="AP45" s="248"/>
      <c r="AQ45" s="249"/>
      <c r="AR45" s="250">
        <f t="array" ref="AR45">SUM(IF(MOD(COLUMN(AH45:AQ45),2)=0,AH45:AQ45,0))</f>
        <v>0</v>
      </c>
      <c r="AS45" s="250">
        <f t="array" ref="AS45">SUM(IF(MOD(COLUMN(AH45:AQ45),2)=1,AH45:AQ45,0))</f>
        <v>0</v>
      </c>
      <c r="AT45" s="248"/>
      <c r="AU45" s="248"/>
      <c r="AV45" s="269"/>
      <c r="AW45" s="438"/>
      <c r="AX45" s="248"/>
      <c r="AY45" s="249"/>
      <c r="AZ45" s="248"/>
      <c r="BA45" s="249"/>
      <c r="BB45" s="249"/>
      <c r="BC45" s="249"/>
      <c r="BD45" s="249"/>
      <c r="BE45" s="249"/>
      <c r="BF45" s="248"/>
      <c r="BG45" s="398"/>
      <c r="BH45" s="248"/>
      <c r="BI45" s="249"/>
      <c r="BJ45" s="250">
        <f t="array" ref="BJ45">SUM(IF(MOD(COLUMN(AV45:BI45),2)=0,AV45:BI45,0))</f>
        <v>0</v>
      </c>
      <c r="BK45" s="250">
        <f t="array" ref="BK45">SUM(IF(MOD(COLUMN(AV45:BI45),2)=1,AV45:BI45,0))</f>
        <v>0</v>
      </c>
      <c r="BL45" s="248"/>
      <c r="BM45" s="248"/>
      <c r="BN45" s="480"/>
    </row>
    <row r="46" spans="1:66" outlineLevel="1">
      <c r="A46" s="409">
        <f t="shared" si="40"/>
        <v>4.4444444444444438</v>
      </c>
      <c r="B46" s="405" t="s">
        <v>50</v>
      </c>
      <c r="C46" s="71" t="s">
        <v>100</v>
      </c>
      <c r="D46" s="246">
        <f t="shared" si="38"/>
        <v>15</v>
      </c>
      <c r="E46" s="247">
        <f t="shared" si="39"/>
        <v>27</v>
      </c>
      <c r="F46" s="418"/>
      <c r="G46" s="418"/>
      <c r="H46" s="248"/>
      <c r="I46" s="249"/>
      <c r="J46" s="248"/>
      <c r="K46" s="249">
        <v>2</v>
      </c>
      <c r="L46" s="248"/>
      <c r="M46" s="249"/>
      <c r="N46" s="248"/>
      <c r="O46" s="249">
        <v>4</v>
      </c>
      <c r="P46" s="250">
        <f t="array" ref="P46">SUM(IF(MOD(COLUMN(F46:O46),2)=0,F46:O46,0))</f>
        <v>0</v>
      </c>
      <c r="Q46" s="250">
        <f t="array" ref="Q46">SUM(IF(MOD(COLUMN(F46:O46),2)=1,F46:O46,0))</f>
        <v>6</v>
      </c>
      <c r="R46" s="248"/>
      <c r="S46" s="248"/>
      <c r="T46" s="248"/>
      <c r="U46" s="396"/>
      <c r="V46" s="248"/>
      <c r="W46" s="249"/>
      <c r="X46" s="248"/>
      <c r="Y46" s="249"/>
      <c r="Z46" s="248"/>
      <c r="AA46" s="249"/>
      <c r="AB46" s="248"/>
      <c r="AC46" s="249"/>
      <c r="AD46" s="250">
        <f t="array" ref="AD46">SUM(IF(MOD(COLUMN(T46:AC46),2)=0,T46:AC46,0))</f>
        <v>0</v>
      </c>
      <c r="AE46" s="250">
        <f t="array" ref="AE46">SUM(IF(MOD(COLUMN(T46:AC46),2)=1,T46:AC46,0))</f>
        <v>0</v>
      </c>
      <c r="AF46" s="248"/>
      <c r="AG46" s="248"/>
      <c r="AH46" s="248"/>
      <c r="AI46" s="249">
        <v>2</v>
      </c>
      <c r="AJ46" s="248"/>
      <c r="AK46" s="249">
        <v>2</v>
      </c>
      <c r="AL46" s="248"/>
      <c r="AM46" s="249">
        <v>2</v>
      </c>
      <c r="AN46" s="248"/>
      <c r="AO46" s="249">
        <v>2</v>
      </c>
      <c r="AP46" s="248"/>
      <c r="AQ46" s="249">
        <v>2</v>
      </c>
      <c r="AR46" s="250">
        <f t="array" ref="AR46">SUM(IF(MOD(COLUMN(AH46:AQ46),2)=0,AH46:AQ46,0))</f>
        <v>0</v>
      </c>
      <c r="AS46" s="250">
        <f t="array" ref="AS46">SUM(IF(MOD(COLUMN(AH46:AQ46),2)=1,AH46:AQ46,0))</f>
        <v>10</v>
      </c>
      <c r="AT46" s="248"/>
      <c r="AU46" s="248"/>
      <c r="AV46" s="269"/>
      <c r="AW46" s="438"/>
      <c r="AX46" s="248"/>
      <c r="AY46" s="249">
        <v>2</v>
      </c>
      <c r="AZ46" s="248"/>
      <c r="BA46" s="249">
        <v>2</v>
      </c>
      <c r="BB46" s="249">
        <v>2</v>
      </c>
      <c r="BC46" s="249">
        <v>2</v>
      </c>
      <c r="BD46" s="249">
        <v>13</v>
      </c>
      <c r="BE46" s="249">
        <v>5</v>
      </c>
      <c r="BF46" s="248"/>
      <c r="BG46" s="398"/>
      <c r="BH46" s="248"/>
      <c r="BI46" s="249"/>
      <c r="BJ46" s="250">
        <f t="array" ref="BJ46">SUM(IF(MOD(COLUMN(AV46:BI46),2)=0,AV46:BI46,0))</f>
        <v>15</v>
      </c>
      <c r="BK46" s="250">
        <f t="array" ref="BK46">SUM(IF(MOD(COLUMN(AV46:BI46),2)=1,AV46:BI46,0))</f>
        <v>11</v>
      </c>
      <c r="BL46" s="248"/>
      <c r="BM46" s="248"/>
      <c r="BN46" s="480"/>
    </row>
    <row r="47" spans="1:66" outlineLevel="1">
      <c r="A47" s="409">
        <f t="shared" si="40"/>
        <v>0</v>
      </c>
      <c r="B47" s="405" t="s">
        <v>52</v>
      </c>
      <c r="C47" s="71" t="s">
        <v>100</v>
      </c>
      <c r="D47" s="246">
        <f t="shared" si="38"/>
        <v>0</v>
      </c>
      <c r="E47" s="247">
        <f t="shared" si="39"/>
        <v>0</v>
      </c>
      <c r="F47" s="418"/>
      <c r="G47" s="418"/>
      <c r="H47" s="248"/>
      <c r="I47" s="249"/>
      <c r="J47" s="248"/>
      <c r="K47" s="249"/>
      <c r="L47" s="248"/>
      <c r="M47" s="249"/>
      <c r="N47" s="248"/>
      <c r="O47" s="249"/>
      <c r="P47" s="250">
        <f t="array" ref="P47">SUM(IF(MOD(COLUMN(F47:O47),2)=0,F47:O47,0))</f>
        <v>0</v>
      </c>
      <c r="Q47" s="250">
        <f t="array" ref="Q47">SUM(IF(MOD(COLUMN(F47:O47),2)=1,F47:O47,0))</f>
        <v>0</v>
      </c>
      <c r="R47" s="248"/>
      <c r="S47" s="248"/>
      <c r="T47" s="248"/>
      <c r="U47" s="396"/>
      <c r="V47" s="248"/>
      <c r="W47" s="249"/>
      <c r="X47" s="248"/>
      <c r="Y47" s="249"/>
      <c r="Z47" s="248"/>
      <c r="AA47" s="249"/>
      <c r="AB47" s="248"/>
      <c r="AC47" s="249"/>
      <c r="AD47" s="250">
        <f t="array" ref="AD47">SUM(IF(MOD(COLUMN(T47:AC47),2)=0,T47:AC47,0))</f>
        <v>0</v>
      </c>
      <c r="AE47" s="250">
        <f t="array" ref="AE47">SUM(IF(MOD(COLUMN(T47:AC47),2)=1,T47:AC47,0))</f>
        <v>0</v>
      </c>
      <c r="AF47" s="248"/>
      <c r="AG47" s="248"/>
      <c r="AH47" s="248"/>
      <c r="AI47" s="249"/>
      <c r="AJ47" s="248"/>
      <c r="AK47" s="249"/>
      <c r="AL47" s="248"/>
      <c r="AM47" s="249"/>
      <c r="AN47" s="248"/>
      <c r="AO47" s="249"/>
      <c r="AP47" s="248"/>
      <c r="AQ47" s="249"/>
      <c r="AR47" s="250">
        <f t="array" ref="AR47">SUM(IF(MOD(COLUMN(AH47:AQ47),2)=0,AH47:AQ47,0))</f>
        <v>0</v>
      </c>
      <c r="AS47" s="250">
        <f t="array" ref="AS47">SUM(IF(MOD(COLUMN(AH47:AQ47),2)=1,AH47:AQ47,0))</f>
        <v>0</v>
      </c>
      <c r="AT47" s="248"/>
      <c r="AU47" s="248"/>
      <c r="AV47" s="269"/>
      <c r="AW47" s="438"/>
      <c r="AX47" s="248"/>
      <c r="AY47" s="249"/>
      <c r="AZ47" s="248"/>
      <c r="BA47" s="249"/>
      <c r="BB47" s="249"/>
      <c r="BC47" s="249"/>
      <c r="BD47" s="249"/>
      <c r="BE47" s="249"/>
      <c r="BF47" s="248"/>
      <c r="BG47" s="398"/>
      <c r="BH47" s="248"/>
      <c r="BI47" s="249"/>
      <c r="BJ47" s="250">
        <f t="array" ref="BJ47">SUM(IF(MOD(COLUMN(AV47:BI47),2)=0,AV47:BI47,0))</f>
        <v>0</v>
      </c>
      <c r="BK47" s="250">
        <f t="array" ref="BK47">SUM(IF(MOD(COLUMN(AV47:BI47),2)=1,AV47:BI47,0))</f>
        <v>0</v>
      </c>
      <c r="BL47" s="248"/>
      <c r="BM47" s="248"/>
      <c r="BN47" s="480"/>
    </row>
    <row r="48" spans="1:66" outlineLevel="1">
      <c r="A48" s="409">
        <f t="shared" si="40"/>
        <v>0</v>
      </c>
      <c r="B48" s="406" t="s">
        <v>54</v>
      </c>
      <c r="C48" s="71" t="s">
        <v>100</v>
      </c>
      <c r="D48" s="246">
        <f t="shared" si="38"/>
        <v>0</v>
      </c>
      <c r="E48" s="247">
        <f t="shared" si="39"/>
        <v>0</v>
      </c>
      <c r="F48" s="418"/>
      <c r="G48" s="418"/>
      <c r="H48" s="248"/>
      <c r="I48" s="249"/>
      <c r="J48" s="248"/>
      <c r="K48" s="249"/>
      <c r="L48" s="248"/>
      <c r="M48" s="249"/>
      <c r="N48" s="248"/>
      <c r="O48" s="249"/>
      <c r="P48" s="250">
        <f t="array" ref="P48">SUM(IF(MOD(COLUMN(F48:O48),2)=0,F48:O48,0))</f>
        <v>0</v>
      </c>
      <c r="Q48" s="250">
        <f t="array" ref="Q48">SUM(IF(MOD(COLUMN(F48:O48),2)=1,F48:O48,0))</f>
        <v>0</v>
      </c>
      <c r="R48" s="248"/>
      <c r="S48" s="248"/>
      <c r="T48" s="248"/>
      <c r="U48" s="396"/>
      <c r="V48" s="248"/>
      <c r="W48" s="249"/>
      <c r="X48" s="248"/>
      <c r="Y48" s="249"/>
      <c r="Z48" s="248"/>
      <c r="AA48" s="249"/>
      <c r="AB48" s="248"/>
      <c r="AC48" s="249"/>
      <c r="AD48" s="250">
        <f t="array" ref="AD48">SUM(IF(MOD(COLUMN(T48:AC48),2)=0,T48:AC48,0))</f>
        <v>0</v>
      </c>
      <c r="AE48" s="250">
        <f t="array" ref="AE48">SUM(IF(MOD(COLUMN(T48:AC48),2)=1,T48:AC48,0))</f>
        <v>0</v>
      </c>
      <c r="AF48" s="248"/>
      <c r="AG48" s="248"/>
      <c r="AH48" s="248"/>
      <c r="AI48" s="249"/>
      <c r="AJ48" s="248"/>
      <c r="AK48" s="249"/>
      <c r="AL48" s="248"/>
      <c r="AM48" s="249"/>
      <c r="AN48" s="248"/>
      <c r="AO48" s="249"/>
      <c r="AP48" s="248"/>
      <c r="AQ48" s="249"/>
      <c r="AR48" s="250">
        <f t="array" ref="AR48">SUM(IF(MOD(COLUMN(AH48:AQ48),2)=0,AH48:AQ48,0))</f>
        <v>0</v>
      </c>
      <c r="AS48" s="250">
        <f t="array" ref="AS48">SUM(IF(MOD(COLUMN(AH48:AQ48),2)=1,AH48:AQ48,0))</f>
        <v>0</v>
      </c>
      <c r="AT48" s="248"/>
      <c r="AU48" s="248"/>
      <c r="AV48" s="269"/>
      <c r="AW48" s="438"/>
      <c r="AX48" s="248"/>
      <c r="AY48" s="249"/>
      <c r="AZ48" s="248"/>
      <c r="BA48" s="249"/>
      <c r="BB48" s="249"/>
      <c r="BC48" s="249"/>
      <c r="BD48" s="249"/>
      <c r="BE48" s="249"/>
      <c r="BF48" s="248"/>
      <c r="BG48" s="398"/>
      <c r="BH48" s="248"/>
      <c r="BI48" s="249"/>
      <c r="BJ48" s="250">
        <f t="array" ref="BJ48">SUM(IF(MOD(COLUMN(AV48:BI48),2)=0,AV48:BI48,0))</f>
        <v>0</v>
      </c>
      <c r="BK48" s="250">
        <f t="array" ref="BK48">SUM(IF(MOD(COLUMN(AV48:BI48),2)=1,AV48:BI48,0))</f>
        <v>0</v>
      </c>
      <c r="BL48" s="248"/>
      <c r="BM48" s="248"/>
      <c r="BN48" s="480"/>
    </row>
    <row r="49" spans="1:599" outlineLevel="1">
      <c r="A49" s="409">
        <f t="shared" si="40"/>
        <v>0</v>
      </c>
      <c r="B49" s="406" t="s">
        <v>56</v>
      </c>
      <c r="C49" s="71" t="s">
        <v>100</v>
      </c>
      <c r="D49" s="246">
        <f t="shared" si="38"/>
        <v>0</v>
      </c>
      <c r="E49" s="247">
        <f t="shared" si="39"/>
        <v>114</v>
      </c>
      <c r="F49" s="418"/>
      <c r="G49" s="418">
        <v>8</v>
      </c>
      <c r="H49" s="248"/>
      <c r="I49" s="249">
        <v>8</v>
      </c>
      <c r="J49" s="248"/>
      <c r="K49" s="249">
        <v>6</v>
      </c>
      <c r="L49" s="248"/>
      <c r="M49" s="249"/>
      <c r="N49" s="248"/>
      <c r="O49" s="249">
        <v>4</v>
      </c>
      <c r="P49" s="250">
        <f t="array" ref="P49">SUM(IF(MOD(COLUMN(F49:O49),2)=0,F49:O49,0))</f>
        <v>0</v>
      </c>
      <c r="Q49" s="250">
        <f t="array" ref="Q49">SUM(IF(MOD(COLUMN(F49:O49),2)=1,F49:O49,0))</f>
        <v>26</v>
      </c>
      <c r="R49" s="248"/>
      <c r="S49" s="248"/>
      <c r="T49" s="248"/>
      <c r="U49" s="396">
        <v>8</v>
      </c>
      <c r="V49" s="248"/>
      <c r="W49" s="249">
        <v>8</v>
      </c>
      <c r="X49" s="248"/>
      <c r="Y49" s="249">
        <v>8</v>
      </c>
      <c r="Z49" s="248"/>
      <c r="AA49" s="249">
        <v>8</v>
      </c>
      <c r="AB49" s="248"/>
      <c r="AC49" s="249">
        <v>8</v>
      </c>
      <c r="AD49" s="250">
        <f t="array" ref="AD49">SUM(IF(MOD(COLUMN(T49:AC49),2)=0,T49:AC49,0))</f>
        <v>0</v>
      </c>
      <c r="AE49" s="250">
        <f t="array" ref="AE49">SUM(IF(MOD(COLUMN(T49:AC49),2)=1,T49:AC49,0))</f>
        <v>40</v>
      </c>
      <c r="AF49" s="248"/>
      <c r="AG49" s="248"/>
      <c r="AH49" s="248"/>
      <c r="AI49" s="249">
        <v>6</v>
      </c>
      <c r="AJ49" s="248"/>
      <c r="AK49" s="249">
        <v>6</v>
      </c>
      <c r="AL49" s="248"/>
      <c r="AM49" s="249">
        <v>6</v>
      </c>
      <c r="AN49" s="248"/>
      <c r="AO49" s="249">
        <v>6</v>
      </c>
      <c r="AP49" s="248"/>
      <c r="AQ49" s="249">
        <v>3</v>
      </c>
      <c r="AR49" s="250">
        <f t="array" ref="AR49">SUM(IF(MOD(COLUMN(AH49:AQ49),2)=0,AH49:AQ49,0))</f>
        <v>0</v>
      </c>
      <c r="AS49" s="250">
        <f t="array" ref="AS49">SUM(IF(MOD(COLUMN(AH49:AQ49),2)=1,AH49:AQ49,0))</f>
        <v>27</v>
      </c>
      <c r="AT49" s="248"/>
      <c r="AU49" s="248"/>
      <c r="AV49" s="269"/>
      <c r="AW49" s="438"/>
      <c r="AX49" s="248"/>
      <c r="AY49" s="249">
        <v>6</v>
      </c>
      <c r="AZ49" s="248"/>
      <c r="BA49" s="249">
        <v>6</v>
      </c>
      <c r="BB49" s="249"/>
      <c r="BC49" s="249">
        <v>6</v>
      </c>
      <c r="BD49" s="249"/>
      <c r="BE49" s="249">
        <v>3</v>
      </c>
      <c r="BF49" s="248"/>
      <c r="BG49" s="398"/>
      <c r="BH49" s="248"/>
      <c r="BI49" s="249"/>
      <c r="BJ49" s="250">
        <f t="array" ref="BJ49">SUM(IF(MOD(COLUMN(AV49:BI49),2)=0,AV49:BI49,0))</f>
        <v>0</v>
      </c>
      <c r="BK49" s="250">
        <f t="array" ref="BK49">SUM(IF(MOD(COLUMN(AV49:BI49),2)=1,AV49:BI49,0))</f>
        <v>21</v>
      </c>
      <c r="BL49" s="248"/>
      <c r="BM49" s="248"/>
      <c r="BN49" s="480"/>
    </row>
    <row r="50" spans="1:599" outlineLevel="1">
      <c r="A50" s="409">
        <f t="shared" si="40"/>
        <v>0</v>
      </c>
      <c r="B50" s="406" t="s">
        <v>21</v>
      </c>
      <c r="C50" s="71" t="s">
        <v>100</v>
      </c>
      <c r="D50" s="246">
        <f t="shared" si="38"/>
        <v>0</v>
      </c>
      <c r="E50" s="247">
        <f t="shared" si="39"/>
        <v>3</v>
      </c>
      <c r="F50" s="418"/>
      <c r="G50" s="418"/>
      <c r="H50" s="248"/>
      <c r="I50" s="249"/>
      <c r="J50" s="248"/>
      <c r="K50" s="249"/>
      <c r="L50" s="248"/>
      <c r="M50" s="249"/>
      <c r="N50" s="248"/>
      <c r="O50" s="249"/>
      <c r="P50" s="250">
        <f t="array" ref="P50">SUM(IF(MOD(COLUMN(F50:O50),2)=0,F50:O50,0))</f>
        <v>0</v>
      </c>
      <c r="Q50" s="250">
        <f t="array" ref="Q50">SUM(IF(MOD(COLUMN(F50:O50),2)=1,F50:O50,0))</f>
        <v>0</v>
      </c>
      <c r="R50" s="248"/>
      <c r="S50" s="248"/>
      <c r="T50" s="248"/>
      <c r="U50" s="396"/>
      <c r="V50" s="248"/>
      <c r="W50" s="249"/>
      <c r="X50" s="248"/>
      <c r="Y50" s="249"/>
      <c r="Z50" s="248"/>
      <c r="AA50" s="249"/>
      <c r="AB50" s="248"/>
      <c r="AC50" s="249"/>
      <c r="AD50" s="250">
        <f t="array" ref="AD50">SUM(IF(MOD(COLUMN(T50:AC50),2)=0,T50:AC50,0))</f>
        <v>0</v>
      </c>
      <c r="AE50" s="250">
        <f t="array" ref="AE50">SUM(IF(MOD(COLUMN(T50:AC50),2)=1,T50:AC50,0))</f>
        <v>0</v>
      </c>
      <c r="AF50" s="248"/>
      <c r="AG50" s="248"/>
      <c r="AH50" s="248"/>
      <c r="AI50" s="249"/>
      <c r="AJ50" s="248"/>
      <c r="AK50" s="249"/>
      <c r="AL50" s="248"/>
      <c r="AM50" s="249"/>
      <c r="AN50" s="248"/>
      <c r="AO50" s="249"/>
      <c r="AP50" s="248"/>
      <c r="AQ50" s="249">
        <v>3</v>
      </c>
      <c r="AR50" s="250">
        <f t="array" ref="AR50">SUM(IF(MOD(COLUMN(AH50:AQ50),2)=0,AH50:AQ50,0))</f>
        <v>0</v>
      </c>
      <c r="AS50" s="250">
        <f t="array" ref="AS50">SUM(IF(MOD(COLUMN(AH50:AQ50),2)=1,AH50:AQ50,0))</f>
        <v>3</v>
      </c>
      <c r="AT50" s="248"/>
      <c r="AU50" s="248"/>
      <c r="AV50" s="269"/>
      <c r="AW50" s="438"/>
      <c r="AX50" s="248"/>
      <c r="AY50" s="249"/>
      <c r="AZ50" s="248"/>
      <c r="BA50" s="249"/>
      <c r="BB50" s="249"/>
      <c r="BC50" s="249"/>
      <c r="BD50" s="249"/>
      <c r="BE50" s="249"/>
      <c r="BF50" s="248"/>
      <c r="BG50" s="398"/>
      <c r="BH50" s="248"/>
      <c r="BI50" s="249"/>
      <c r="BJ50" s="250">
        <f t="array" ref="BJ50">SUM(IF(MOD(COLUMN(AV50:BI50),2)=0,AV50:BI50,0))</f>
        <v>0</v>
      </c>
      <c r="BK50" s="250">
        <f t="array" ref="BK50">SUM(IF(MOD(COLUMN(AV50:BI50),2)=1,AV50:BI50,0))</f>
        <v>0</v>
      </c>
      <c r="BL50" s="248"/>
      <c r="BM50" s="248"/>
      <c r="BN50" s="480"/>
    </row>
    <row r="51" spans="1:599" outlineLevel="1">
      <c r="A51" s="409">
        <f t="shared" si="40"/>
        <v>0</v>
      </c>
      <c r="B51" s="405" t="s">
        <v>22</v>
      </c>
      <c r="C51" s="71" t="s">
        <v>100</v>
      </c>
      <c r="D51" s="246">
        <f t="shared" si="38"/>
        <v>0</v>
      </c>
      <c r="E51" s="247">
        <f t="shared" si="39"/>
        <v>16</v>
      </c>
      <c r="F51" s="418"/>
      <c r="G51" s="418"/>
      <c r="H51" s="248"/>
      <c r="I51" s="249"/>
      <c r="J51" s="248"/>
      <c r="K51" s="249"/>
      <c r="L51" s="248" t="s">
        <v>98</v>
      </c>
      <c r="M51" s="249">
        <v>8</v>
      </c>
      <c r="N51" s="248"/>
      <c r="O51" s="249"/>
      <c r="P51" s="250">
        <f t="array" ref="P51">SUM(IF(MOD(COLUMN(F51:O51),2)=0,F51:O51,0))</f>
        <v>0</v>
      </c>
      <c r="Q51" s="250">
        <f t="array" ref="Q51">SUM(IF(MOD(COLUMN(F51:O51),2)=1,F51:O51,0))</f>
        <v>8</v>
      </c>
      <c r="R51" s="248"/>
      <c r="S51" s="248"/>
      <c r="T51" s="248"/>
      <c r="U51" s="396"/>
      <c r="V51" s="248"/>
      <c r="W51" s="249"/>
      <c r="X51" s="248"/>
      <c r="Y51" s="249"/>
      <c r="Z51" s="248"/>
      <c r="AA51" s="249"/>
      <c r="AB51" s="248"/>
      <c r="AC51" s="249"/>
      <c r="AD51" s="250">
        <f t="array" ref="AD51">SUM(IF(MOD(COLUMN(T51:AC51),2)=0,T51:AC51,0))</f>
        <v>0</v>
      </c>
      <c r="AE51" s="250">
        <f t="array" ref="AE51">SUM(IF(MOD(COLUMN(T51:AC51),2)=1,T51:AC51,0))</f>
        <v>0</v>
      </c>
      <c r="AF51" s="248"/>
      <c r="AG51" s="248"/>
      <c r="AH51" s="248"/>
      <c r="AI51" s="249"/>
      <c r="AJ51" s="248"/>
      <c r="AK51" s="249"/>
      <c r="AL51" s="248"/>
      <c r="AM51" s="249"/>
      <c r="AN51" s="248"/>
      <c r="AO51" s="249"/>
      <c r="AP51" s="248"/>
      <c r="AQ51" s="249"/>
      <c r="AR51" s="250">
        <f t="array" ref="AR51">SUM(IF(MOD(COLUMN(AH51:AQ51),2)=0,AH51:AQ51,0))</f>
        <v>0</v>
      </c>
      <c r="AS51" s="250">
        <f t="array" ref="AS51">SUM(IF(MOD(COLUMN(AH51:AQ51),2)=1,AH51:AQ51,0))</f>
        <v>0</v>
      </c>
      <c r="AT51" s="248"/>
      <c r="AU51" s="248"/>
      <c r="AV51" s="269" t="s">
        <v>96</v>
      </c>
      <c r="AW51" s="438">
        <v>8</v>
      </c>
      <c r="AX51" s="248"/>
      <c r="AY51" s="249"/>
      <c r="AZ51" s="248"/>
      <c r="BA51" s="249"/>
      <c r="BB51" s="249"/>
      <c r="BC51" s="249"/>
      <c r="BD51" s="249"/>
      <c r="BE51" s="249"/>
      <c r="BF51" s="248"/>
      <c r="BG51" s="398"/>
      <c r="BH51" s="248"/>
      <c r="BI51" s="249"/>
      <c r="BJ51" s="250">
        <f t="array" ref="BJ51">SUM(IF(MOD(COLUMN(AV51:BI51),2)=0,AV51:BI51,0))</f>
        <v>0</v>
      </c>
      <c r="BK51" s="250">
        <f t="array" ref="BK51">SUM(IF(MOD(COLUMN(AV51:BI51),2)=1,AV51:BI51,0))</f>
        <v>8</v>
      </c>
      <c r="BL51" s="248"/>
      <c r="BM51" s="248"/>
      <c r="BN51" s="480"/>
    </row>
    <row r="52" spans="1:599" s="236" customFormat="1" ht="12.95" customHeight="1">
      <c r="A52" s="410"/>
      <c r="C52" s="237"/>
      <c r="D52" s="251"/>
      <c r="E52" s="252"/>
      <c r="F52" s="419"/>
      <c r="G52" s="419"/>
      <c r="H52" s="253"/>
      <c r="I52" s="254"/>
      <c r="J52" s="253"/>
      <c r="K52" s="254"/>
      <c r="L52" s="253"/>
      <c r="M52" s="254"/>
      <c r="N52" s="253"/>
      <c r="O52" s="254"/>
      <c r="P52" s="250"/>
      <c r="Q52" s="250"/>
      <c r="R52" s="253"/>
      <c r="S52" s="254"/>
      <c r="T52" s="253"/>
      <c r="U52" s="436"/>
      <c r="V52" s="253"/>
      <c r="W52" s="254"/>
      <c r="X52" s="253"/>
      <c r="Y52" s="254"/>
      <c r="Z52" s="253"/>
      <c r="AA52" s="254"/>
      <c r="AB52" s="253"/>
      <c r="AC52" s="254"/>
      <c r="AD52" s="255"/>
      <c r="AE52" s="256"/>
      <c r="AF52" s="253"/>
      <c r="AG52" s="254"/>
      <c r="AH52" s="253"/>
      <c r="AI52" s="240"/>
      <c r="AJ52" s="253"/>
      <c r="AK52" s="254"/>
      <c r="AL52" s="253"/>
      <c r="AM52" s="254"/>
      <c r="AN52" s="253"/>
      <c r="AO52" s="254"/>
      <c r="AP52" s="253"/>
      <c r="AQ52" s="254"/>
      <c r="AR52" s="255"/>
      <c r="AS52" s="256"/>
      <c r="AT52" s="253"/>
      <c r="AU52" s="254"/>
      <c r="AV52" s="253"/>
      <c r="AW52" s="388"/>
      <c r="AX52" s="253"/>
      <c r="AY52" s="254"/>
      <c r="AZ52" s="253"/>
      <c r="BA52" s="254"/>
      <c r="BB52" s="254"/>
      <c r="BC52" s="254"/>
      <c r="BD52" s="254"/>
      <c r="BE52" s="254"/>
      <c r="BF52" s="253"/>
      <c r="BG52" s="254"/>
      <c r="BH52" s="253"/>
      <c r="BI52" s="254"/>
      <c r="BJ52" s="255"/>
      <c r="BK52" s="256"/>
      <c r="BL52" s="253"/>
      <c r="BM52" s="254"/>
      <c r="BN52" s="480"/>
    </row>
    <row r="53" spans="1:599" outlineLevel="1" collapsed="1">
      <c r="A53" s="409">
        <f>IF(E53=0,0,D53/(E53/$C$14)/$C$13)</f>
        <v>0</v>
      </c>
      <c r="B53" s="405" t="s">
        <v>46</v>
      </c>
      <c r="C53" s="71" t="s">
        <v>101</v>
      </c>
      <c r="D53" s="246">
        <f t="shared" ref="D53:D60" si="41">SUMIF($H$14:$BM$14,"*Total*",$H53:$BM53)</f>
        <v>0</v>
      </c>
      <c r="E53" s="247">
        <f t="shared" ref="E53:E60" si="42">SUMIFS(H53:BM53, $H$13:$BM$13,"x",$H$16:$BM$16,"*Effort*")</f>
        <v>0</v>
      </c>
      <c r="F53" s="418"/>
      <c r="G53" s="418"/>
      <c r="H53" s="248"/>
      <c r="I53" s="249"/>
      <c r="J53" s="248"/>
      <c r="K53" s="249"/>
      <c r="L53" s="248"/>
      <c r="M53" s="249"/>
      <c r="N53" s="248"/>
      <c r="O53" s="249"/>
      <c r="P53" s="250">
        <f t="array" ref="P53">SUM(IF(MOD(COLUMN(F53:O53),2)=0,F53:O53,0))</f>
        <v>0</v>
      </c>
      <c r="Q53" s="250">
        <f t="array" ref="Q53">SUM(IF(MOD(COLUMN(F53:O53),2)=1,F53:O53,0))</f>
        <v>0</v>
      </c>
      <c r="R53" s="248"/>
      <c r="S53" s="248"/>
      <c r="T53" s="248"/>
      <c r="U53" s="396"/>
      <c r="V53" s="248"/>
      <c r="W53" s="249"/>
      <c r="X53" s="248"/>
      <c r="Y53" s="249"/>
      <c r="Z53" s="248"/>
      <c r="AA53" s="249"/>
      <c r="AB53" s="248"/>
      <c r="AC53" s="249"/>
      <c r="AD53" s="250">
        <f t="array" ref="AD53">SUM(IF(MOD(COLUMN(T53:AC53),2)=0,T53:AC53,0))</f>
        <v>0</v>
      </c>
      <c r="AE53" s="250">
        <f t="array" ref="AE53">SUM(IF(MOD(COLUMN(T53:AC53),2)=1,T53:AC53,0))</f>
        <v>0</v>
      </c>
      <c r="AF53" s="248"/>
      <c r="AG53" s="248"/>
      <c r="AH53" s="248"/>
      <c r="AI53" s="239"/>
      <c r="AJ53" s="248"/>
      <c r="AK53" s="249"/>
      <c r="AL53" s="248"/>
      <c r="AM53" s="249"/>
      <c r="AN53" s="248"/>
      <c r="AO53" s="249"/>
      <c r="AP53" s="248"/>
      <c r="AQ53" s="249"/>
      <c r="AR53" s="250">
        <f t="array" ref="AR53">SUM(IF(MOD(COLUMN(AH53:AQ53),2)=0,AH53:AQ53,0))</f>
        <v>0</v>
      </c>
      <c r="AS53" s="250">
        <f t="array" ref="AS53">SUM(IF(MOD(COLUMN(AH53:AQ53),2)=1,AH53:AQ53,0))</f>
        <v>0</v>
      </c>
      <c r="AT53" s="248"/>
      <c r="AU53" s="248"/>
      <c r="AV53" s="248"/>
      <c r="AW53" s="386"/>
      <c r="AX53" s="248"/>
      <c r="AY53" s="249"/>
      <c r="AZ53" s="248"/>
      <c r="BA53" s="249"/>
      <c r="BB53" s="249"/>
      <c r="BC53" s="249"/>
      <c r="BD53" s="249"/>
      <c r="BE53" s="249"/>
      <c r="BF53" s="248"/>
      <c r="BG53" s="249"/>
      <c r="BH53" s="248"/>
      <c r="BI53" s="249"/>
      <c r="BJ53" s="250">
        <f t="array" ref="BJ53">SUM(IF(MOD(COLUMN(AV53:BI53),2)=0,AV53:BI53,0))</f>
        <v>0</v>
      </c>
      <c r="BK53" s="250">
        <f t="array" ref="BK53">SUM(IF(MOD(COLUMN(AV53:BI53),2)=1,AV53:BI53,0))</f>
        <v>0</v>
      </c>
      <c r="BL53" s="248"/>
      <c r="BM53" s="248"/>
      <c r="BN53" s="480"/>
    </row>
    <row r="54" spans="1:599" outlineLevel="1">
      <c r="A54" s="409">
        <f t="shared" ref="A54:A60" si="43">IF(E54=0,0,D54/(E54/$C$14)/$C$13)</f>
        <v>0</v>
      </c>
      <c r="B54" s="405" t="s">
        <v>48</v>
      </c>
      <c r="C54" s="71" t="s">
        <v>101</v>
      </c>
      <c r="D54" s="246">
        <f t="shared" si="41"/>
        <v>0</v>
      </c>
      <c r="E54" s="247">
        <f t="shared" si="42"/>
        <v>0</v>
      </c>
      <c r="F54" s="418"/>
      <c r="G54" s="418"/>
      <c r="H54" s="248"/>
      <c r="I54" s="249"/>
      <c r="J54" s="248"/>
      <c r="K54" s="249"/>
      <c r="L54" s="248"/>
      <c r="M54" s="249"/>
      <c r="N54" s="248"/>
      <c r="O54" s="249"/>
      <c r="P54" s="250">
        <f t="array" ref="P54">SUM(IF(MOD(COLUMN(F54:O54),2)=0,F54:O54,0))</f>
        <v>0</v>
      </c>
      <c r="Q54" s="250">
        <f t="array" ref="Q54">SUM(IF(MOD(COLUMN(F54:O54),2)=1,F54:O54,0))</f>
        <v>0</v>
      </c>
      <c r="R54" s="248"/>
      <c r="S54" s="248"/>
      <c r="T54" s="248"/>
      <c r="U54" s="396"/>
      <c r="V54" s="248"/>
      <c r="W54" s="249"/>
      <c r="X54" s="248"/>
      <c r="Y54" s="249"/>
      <c r="Z54" s="248"/>
      <c r="AA54" s="249"/>
      <c r="AB54" s="248"/>
      <c r="AC54" s="249"/>
      <c r="AD54" s="250">
        <f t="array" ref="AD54">SUM(IF(MOD(COLUMN(T54:AC54),2)=0,T54:AC54,0))</f>
        <v>0</v>
      </c>
      <c r="AE54" s="250">
        <f t="array" ref="AE54">SUM(IF(MOD(COLUMN(T54:AC54),2)=1,T54:AC54,0))</f>
        <v>0</v>
      </c>
      <c r="AF54" s="248"/>
      <c r="AG54" s="248"/>
      <c r="AH54" s="248"/>
      <c r="AI54" s="239"/>
      <c r="AJ54" s="248"/>
      <c r="AK54" s="249"/>
      <c r="AL54" s="248"/>
      <c r="AM54" s="249"/>
      <c r="AN54" s="248"/>
      <c r="AO54" s="249"/>
      <c r="AP54" s="248"/>
      <c r="AQ54" s="249"/>
      <c r="AR54" s="250">
        <f t="array" ref="AR54">SUM(IF(MOD(COLUMN(AH54:AQ54),2)=0,AH54:AQ54,0))</f>
        <v>0</v>
      </c>
      <c r="AS54" s="250">
        <f t="array" ref="AS54">SUM(IF(MOD(COLUMN(AH54:AQ54),2)=1,AH54:AQ54,0))</f>
        <v>0</v>
      </c>
      <c r="AT54" s="248"/>
      <c r="AU54" s="248"/>
      <c r="AV54" s="248"/>
      <c r="AW54" s="386"/>
      <c r="AX54" s="248"/>
      <c r="AY54" s="249"/>
      <c r="AZ54" s="248"/>
      <c r="BA54" s="249"/>
      <c r="BB54" s="249"/>
      <c r="BC54" s="249"/>
      <c r="BD54" s="249"/>
      <c r="BE54" s="249"/>
      <c r="BF54" s="248"/>
      <c r="BG54" s="249"/>
      <c r="BH54" s="248"/>
      <c r="BI54" s="249"/>
      <c r="BJ54" s="250">
        <f t="array" ref="BJ54">SUM(IF(MOD(COLUMN(AV54:BI54),2)=0,AV54:BI54,0))</f>
        <v>0</v>
      </c>
      <c r="BK54" s="250">
        <f t="array" ref="BK54">SUM(IF(MOD(COLUMN(AV54:BI54),2)=1,AV54:BI54,0))</f>
        <v>0</v>
      </c>
      <c r="BL54" s="248"/>
      <c r="BM54" s="248"/>
      <c r="BN54" s="480"/>
    </row>
    <row r="55" spans="1:599" outlineLevel="1">
      <c r="A55" s="409">
        <f t="shared" si="43"/>
        <v>0</v>
      </c>
      <c r="B55" s="405" t="s">
        <v>50</v>
      </c>
      <c r="C55" s="71" t="s">
        <v>101</v>
      </c>
      <c r="D55" s="246">
        <f t="shared" si="41"/>
        <v>0</v>
      </c>
      <c r="E55" s="247">
        <f t="shared" si="42"/>
        <v>0</v>
      </c>
      <c r="F55" s="418"/>
      <c r="G55" s="418"/>
      <c r="H55" s="248"/>
      <c r="I55" s="249"/>
      <c r="J55" s="248"/>
      <c r="K55" s="249"/>
      <c r="L55" s="248"/>
      <c r="M55" s="249"/>
      <c r="N55" s="248"/>
      <c r="O55" s="249"/>
      <c r="P55" s="250">
        <f t="array" ref="P55">SUM(IF(MOD(COLUMN(F55:O55),2)=0,F55:O55,0))</f>
        <v>0</v>
      </c>
      <c r="Q55" s="250">
        <f t="array" ref="Q55">SUM(IF(MOD(COLUMN(F55:O55),2)=1,F55:O55,0))</f>
        <v>0</v>
      </c>
      <c r="R55" s="248"/>
      <c r="S55" s="248"/>
      <c r="T55" s="248"/>
      <c r="U55" s="396"/>
      <c r="V55" s="248"/>
      <c r="W55" s="249"/>
      <c r="X55" s="248"/>
      <c r="Y55" s="249"/>
      <c r="Z55" s="248"/>
      <c r="AA55" s="249"/>
      <c r="AB55" s="248"/>
      <c r="AC55" s="249"/>
      <c r="AD55" s="250">
        <f t="array" ref="AD55">SUM(IF(MOD(COLUMN(T55:AC55),2)=0,T55:AC55,0))</f>
        <v>0</v>
      </c>
      <c r="AE55" s="250">
        <f t="array" ref="AE55">SUM(IF(MOD(COLUMN(T55:AC55),2)=1,T55:AC55,0))</f>
        <v>0</v>
      </c>
      <c r="AF55" s="248"/>
      <c r="AG55" s="248"/>
      <c r="AH55" s="248"/>
      <c r="AI55" s="239"/>
      <c r="AJ55" s="248"/>
      <c r="AK55" s="249"/>
      <c r="AL55" s="248"/>
      <c r="AM55" s="249"/>
      <c r="AN55" s="248"/>
      <c r="AO55" s="249"/>
      <c r="AP55" s="248"/>
      <c r="AQ55" s="249"/>
      <c r="AR55" s="250">
        <f t="array" ref="AR55">SUM(IF(MOD(COLUMN(AH55:AQ55),2)=0,AH55:AQ55,0))</f>
        <v>0</v>
      </c>
      <c r="AS55" s="250">
        <f t="array" ref="AS55">SUM(IF(MOD(COLUMN(AH55:AQ55),2)=1,AH55:AQ55,0))</f>
        <v>0</v>
      </c>
      <c r="AT55" s="248"/>
      <c r="AU55" s="248"/>
      <c r="AV55" s="248"/>
      <c r="AW55" s="386"/>
      <c r="AX55" s="248"/>
      <c r="AY55" s="249"/>
      <c r="AZ55" s="248"/>
      <c r="BA55" s="249"/>
      <c r="BB55" s="249"/>
      <c r="BC55" s="249"/>
      <c r="BD55" s="249"/>
      <c r="BE55" s="249"/>
      <c r="BF55" s="248"/>
      <c r="BG55" s="249"/>
      <c r="BH55" s="248"/>
      <c r="BI55" s="249"/>
      <c r="BJ55" s="250">
        <f t="array" ref="BJ55">SUM(IF(MOD(COLUMN(AV55:BI55),2)=0,AV55:BI55,0))</f>
        <v>0</v>
      </c>
      <c r="BK55" s="250">
        <f t="array" ref="BK55">SUM(IF(MOD(COLUMN(AV55:BI55),2)=1,AV55:BI55,0))</f>
        <v>0</v>
      </c>
      <c r="BL55" s="248"/>
      <c r="BM55" s="248"/>
      <c r="BN55" s="480"/>
    </row>
    <row r="56" spans="1:599" outlineLevel="1">
      <c r="A56" s="409">
        <f t="shared" si="43"/>
        <v>0</v>
      </c>
      <c r="B56" s="405" t="s">
        <v>52</v>
      </c>
      <c r="C56" s="71" t="s">
        <v>101</v>
      </c>
      <c r="D56" s="246">
        <f t="shared" si="41"/>
        <v>0</v>
      </c>
      <c r="E56" s="247">
        <f t="shared" si="42"/>
        <v>0</v>
      </c>
      <c r="F56" s="418"/>
      <c r="G56" s="418"/>
      <c r="H56" s="248"/>
      <c r="I56" s="249"/>
      <c r="J56" s="248"/>
      <c r="K56" s="249"/>
      <c r="L56" s="248"/>
      <c r="M56" s="249"/>
      <c r="N56" s="248"/>
      <c r="O56" s="249"/>
      <c r="P56" s="250">
        <f t="array" ref="P56">SUM(IF(MOD(COLUMN(F56:O56),2)=0,F56:O56,0))</f>
        <v>0</v>
      </c>
      <c r="Q56" s="250">
        <f t="array" ref="Q56">SUM(IF(MOD(COLUMN(F56:O56),2)=1,F56:O56,0))</f>
        <v>0</v>
      </c>
      <c r="R56" s="248"/>
      <c r="S56" s="248"/>
      <c r="T56" s="248"/>
      <c r="U56" s="396"/>
      <c r="V56" s="248"/>
      <c r="W56" s="249"/>
      <c r="X56" s="248"/>
      <c r="Y56" s="249"/>
      <c r="Z56" s="248"/>
      <c r="AA56" s="249"/>
      <c r="AB56" s="248"/>
      <c r="AC56" s="249"/>
      <c r="AD56" s="250">
        <f t="array" ref="AD56">SUM(IF(MOD(COLUMN(T56:AC56),2)=0,T56:AC56,0))</f>
        <v>0</v>
      </c>
      <c r="AE56" s="250">
        <f t="array" ref="AE56">SUM(IF(MOD(COLUMN(T56:AC56),2)=1,T56:AC56,0))</f>
        <v>0</v>
      </c>
      <c r="AF56" s="248"/>
      <c r="AG56" s="248"/>
      <c r="AH56" s="248"/>
      <c r="AI56" s="239"/>
      <c r="AJ56" s="248"/>
      <c r="AK56" s="249"/>
      <c r="AL56" s="248"/>
      <c r="AM56" s="249"/>
      <c r="AN56" s="248"/>
      <c r="AO56" s="249"/>
      <c r="AP56" s="248"/>
      <c r="AQ56" s="249"/>
      <c r="AR56" s="250">
        <f t="array" ref="AR56">SUM(IF(MOD(COLUMN(AH56:AQ56),2)=0,AH56:AQ56,0))</f>
        <v>0</v>
      </c>
      <c r="AS56" s="250">
        <f t="array" ref="AS56">SUM(IF(MOD(COLUMN(AH56:AQ56),2)=1,AH56:AQ56,0))</f>
        <v>0</v>
      </c>
      <c r="AT56" s="248"/>
      <c r="AU56" s="248"/>
      <c r="AV56" s="248"/>
      <c r="AW56" s="386"/>
      <c r="AX56" s="248"/>
      <c r="AY56" s="249"/>
      <c r="AZ56" s="248"/>
      <c r="BA56" s="249"/>
      <c r="BB56" s="249"/>
      <c r="BC56" s="249"/>
      <c r="BD56" s="249"/>
      <c r="BE56" s="249"/>
      <c r="BF56" s="248"/>
      <c r="BG56" s="249"/>
      <c r="BH56" s="248"/>
      <c r="BI56" s="249"/>
      <c r="BJ56" s="250">
        <f t="array" ref="BJ56">SUM(IF(MOD(COLUMN(AV56:BI56),2)=0,AV56:BI56,0))</f>
        <v>0</v>
      </c>
      <c r="BK56" s="250">
        <f t="array" ref="BK56">SUM(IF(MOD(COLUMN(AV56:BI56),2)=1,AV56:BI56,0))</f>
        <v>0</v>
      </c>
      <c r="BL56" s="248"/>
      <c r="BM56" s="248"/>
      <c r="BN56" s="480"/>
    </row>
    <row r="57" spans="1:599" outlineLevel="1">
      <c r="A57" s="409">
        <f t="shared" si="43"/>
        <v>0</v>
      </c>
      <c r="B57" s="406" t="s">
        <v>54</v>
      </c>
      <c r="C57" s="71" t="s">
        <v>101</v>
      </c>
      <c r="D57" s="246">
        <f t="shared" si="41"/>
        <v>0</v>
      </c>
      <c r="E57" s="247">
        <f t="shared" si="42"/>
        <v>0</v>
      </c>
      <c r="F57" s="418"/>
      <c r="G57" s="418"/>
      <c r="H57" s="248"/>
      <c r="I57" s="249"/>
      <c r="J57" s="248"/>
      <c r="K57" s="249"/>
      <c r="L57" s="248"/>
      <c r="M57" s="249"/>
      <c r="N57" s="248"/>
      <c r="O57" s="249"/>
      <c r="P57" s="250">
        <f t="array" ref="P57">SUM(IF(MOD(COLUMN(F57:O57),2)=0,F57:O57,0))</f>
        <v>0</v>
      </c>
      <c r="Q57" s="250">
        <f t="array" ref="Q57">SUM(IF(MOD(COLUMN(F57:O57),2)=1,F57:O57,0))</f>
        <v>0</v>
      </c>
      <c r="R57" s="248"/>
      <c r="S57" s="248"/>
      <c r="T57" s="248"/>
      <c r="U57" s="396"/>
      <c r="V57" s="248"/>
      <c r="W57" s="249"/>
      <c r="X57" s="248"/>
      <c r="Y57" s="249"/>
      <c r="Z57" s="248"/>
      <c r="AA57" s="249"/>
      <c r="AB57" s="248"/>
      <c r="AC57" s="249"/>
      <c r="AD57" s="250">
        <f t="array" ref="AD57">SUM(IF(MOD(COLUMN(T57:AC57),2)=0,T57:AC57,0))</f>
        <v>0</v>
      </c>
      <c r="AE57" s="250">
        <f t="array" ref="AE57">SUM(IF(MOD(COLUMN(T57:AC57),2)=1,T57:AC57,0))</f>
        <v>0</v>
      </c>
      <c r="AF57" s="248"/>
      <c r="AG57" s="248"/>
      <c r="AH57" s="248"/>
      <c r="AI57" s="239"/>
      <c r="AJ57" s="248"/>
      <c r="AK57" s="249"/>
      <c r="AL57" s="248"/>
      <c r="AM57" s="249"/>
      <c r="AN57" s="248"/>
      <c r="AO57" s="249"/>
      <c r="AP57" s="248"/>
      <c r="AQ57" s="249"/>
      <c r="AR57" s="250">
        <f t="array" ref="AR57">SUM(IF(MOD(COLUMN(AH57:AQ57),2)=0,AH57:AQ57,0))</f>
        <v>0</v>
      </c>
      <c r="AS57" s="250">
        <f t="array" ref="AS57">SUM(IF(MOD(COLUMN(AH57:AQ57),2)=1,AH57:AQ57,0))</f>
        <v>0</v>
      </c>
      <c r="AT57" s="248"/>
      <c r="AU57" s="248"/>
      <c r="AV57" s="248"/>
      <c r="AW57" s="386"/>
      <c r="AX57" s="248"/>
      <c r="AY57" s="249"/>
      <c r="AZ57" s="248"/>
      <c r="BA57" s="249"/>
      <c r="BB57" s="249"/>
      <c r="BC57" s="249"/>
      <c r="BD57" s="249"/>
      <c r="BE57" s="249"/>
      <c r="BF57" s="248"/>
      <c r="BG57" s="249"/>
      <c r="BH57" s="248"/>
      <c r="BI57" s="249"/>
      <c r="BJ57" s="250">
        <f t="array" ref="BJ57">SUM(IF(MOD(COLUMN(AV57:BI57),2)=0,AV57:BI57,0))</f>
        <v>0</v>
      </c>
      <c r="BK57" s="250">
        <f t="array" ref="BK57">SUM(IF(MOD(COLUMN(AV57:BI57),2)=1,AV57:BI57,0))</f>
        <v>0</v>
      </c>
      <c r="BL57" s="248"/>
      <c r="BM57" s="248"/>
      <c r="BN57" s="480"/>
    </row>
    <row r="58" spans="1:599" outlineLevel="1">
      <c r="A58" s="409">
        <f t="shared" si="43"/>
        <v>0</v>
      </c>
      <c r="B58" s="406" t="s">
        <v>56</v>
      </c>
      <c r="C58" s="71" t="s">
        <v>101</v>
      </c>
      <c r="D58" s="246">
        <f t="shared" si="41"/>
        <v>0</v>
      </c>
      <c r="E58" s="247">
        <f t="shared" si="42"/>
        <v>168</v>
      </c>
      <c r="F58" s="418"/>
      <c r="G58" s="418">
        <v>8</v>
      </c>
      <c r="H58" s="248"/>
      <c r="I58" s="249">
        <v>8</v>
      </c>
      <c r="J58" s="248"/>
      <c r="K58" s="249">
        <v>8</v>
      </c>
      <c r="L58" s="248"/>
      <c r="M58" s="249">
        <v>8</v>
      </c>
      <c r="N58" s="248"/>
      <c r="O58" s="249">
        <v>8</v>
      </c>
      <c r="P58" s="250">
        <f t="array" ref="P58">SUM(IF(MOD(COLUMN(F58:O58),2)=0,F58:O58,0))</f>
        <v>0</v>
      </c>
      <c r="Q58" s="250">
        <f t="array" ref="Q58">SUM(IF(MOD(COLUMN(F58:O58),2)=1,F58:O58,0))</f>
        <v>40</v>
      </c>
      <c r="R58" s="248"/>
      <c r="S58" s="248"/>
      <c r="T58" s="248"/>
      <c r="U58" s="396">
        <v>8</v>
      </c>
      <c r="V58" s="248"/>
      <c r="W58" s="249">
        <v>8</v>
      </c>
      <c r="X58" s="248"/>
      <c r="Y58" s="249">
        <v>8</v>
      </c>
      <c r="Z58" s="248"/>
      <c r="AA58" s="249">
        <v>8</v>
      </c>
      <c r="AB58" s="248"/>
      <c r="AC58" s="249">
        <v>8</v>
      </c>
      <c r="AD58" s="250">
        <f t="array" ref="AD58">SUM(IF(MOD(COLUMN(T58:AC58),2)=0,T58:AC58,0))</f>
        <v>0</v>
      </c>
      <c r="AE58" s="250">
        <f t="array" ref="AE58">SUM(IF(MOD(COLUMN(T58:AC58),2)=1,T58:AC58,0))</f>
        <v>40</v>
      </c>
      <c r="AF58" s="248"/>
      <c r="AG58" s="248"/>
      <c r="AH58" s="248"/>
      <c r="AI58" s="249">
        <v>8</v>
      </c>
      <c r="AJ58" s="248"/>
      <c r="AK58" s="249">
        <v>8</v>
      </c>
      <c r="AL58" s="248"/>
      <c r="AM58" s="249">
        <v>8</v>
      </c>
      <c r="AN58" s="248"/>
      <c r="AO58" s="249">
        <v>8</v>
      </c>
      <c r="AP58" s="248"/>
      <c r="AQ58" s="249"/>
      <c r="AR58" s="250">
        <f t="array" ref="AR58">SUM(IF(MOD(COLUMN(AH58:AQ58),2)=0,AH58:AQ58,0))</f>
        <v>0</v>
      </c>
      <c r="AS58" s="250">
        <f t="array" ref="AS58">SUM(IF(MOD(COLUMN(AH58:AQ58),2)=1,AH58:AQ58,0))</f>
        <v>32</v>
      </c>
      <c r="AT58" s="248"/>
      <c r="AU58" s="248"/>
      <c r="AV58" s="248"/>
      <c r="AW58" s="386">
        <v>8</v>
      </c>
      <c r="AX58" s="248"/>
      <c r="AY58" s="249">
        <v>8</v>
      </c>
      <c r="AZ58" s="248"/>
      <c r="BA58" s="249">
        <v>8</v>
      </c>
      <c r="BB58" s="249"/>
      <c r="BC58" s="249">
        <v>8</v>
      </c>
      <c r="BD58" s="249"/>
      <c r="BE58" s="249">
        <v>8</v>
      </c>
      <c r="BF58" s="248"/>
      <c r="BG58" s="249">
        <v>8</v>
      </c>
      <c r="BH58" s="248"/>
      <c r="BI58" s="249">
        <v>8</v>
      </c>
      <c r="BJ58" s="250">
        <f t="array" ref="BJ58">SUM(IF(MOD(COLUMN(AV58:BI58),2)=0,AV58:BI58,0))</f>
        <v>0</v>
      </c>
      <c r="BK58" s="250">
        <f t="array" ref="BK58">SUM(IF(MOD(COLUMN(AV58:BI58),2)=1,AV58:BI58,0))</f>
        <v>56</v>
      </c>
      <c r="BL58" s="248"/>
      <c r="BM58" s="248"/>
      <c r="BN58" s="480"/>
    </row>
    <row r="59" spans="1:599" outlineLevel="1">
      <c r="A59" s="409">
        <f t="shared" si="43"/>
        <v>0</v>
      </c>
      <c r="B59" s="406" t="s">
        <v>21</v>
      </c>
      <c r="C59" s="71" t="s">
        <v>101</v>
      </c>
      <c r="D59" s="246">
        <f t="shared" si="41"/>
        <v>0</v>
      </c>
      <c r="E59" s="247">
        <f t="shared" si="42"/>
        <v>0</v>
      </c>
      <c r="F59" s="418"/>
      <c r="G59" s="418"/>
      <c r="H59" s="248"/>
      <c r="I59" s="249"/>
      <c r="J59" s="248"/>
      <c r="K59" s="249"/>
      <c r="L59" s="248"/>
      <c r="M59" s="249"/>
      <c r="N59" s="248"/>
      <c r="O59" s="249"/>
      <c r="P59" s="250">
        <f t="array" ref="P59">SUM(IF(MOD(COLUMN(F59:O59),2)=0,F59:O59,0))</f>
        <v>0</v>
      </c>
      <c r="Q59" s="250">
        <f t="array" ref="Q59">SUM(IF(MOD(COLUMN(F59:O59),2)=1,F59:O59,0))</f>
        <v>0</v>
      </c>
      <c r="R59" s="248"/>
      <c r="S59" s="248"/>
      <c r="T59" s="248"/>
      <c r="U59" s="396"/>
      <c r="V59" s="248"/>
      <c r="W59" s="249"/>
      <c r="X59" s="248"/>
      <c r="Y59" s="249"/>
      <c r="Z59" s="248"/>
      <c r="AA59" s="249"/>
      <c r="AB59" s="248"/>
      <c r="AC59" s="249"/>
      <c r="AD59" s="250">
        <f t="array" ref="AD59">SUM(IF(MOD(COLUMN(T59:AC59),2)=0,T59:AC59,0))</f>
        <v>0</v>
      </c>
      <c r="AE59" s="250">
        <f t="array" ref="AE59">SUM(IF(MOD(COLUMN(T59:AC59),2)=1,T59:AC59,0))</f>
        <v>0</v>
      </c>
      <c r="AF59" s="248"/>
      <c r="AG59" s="248"/>
      <c r="AH59" s="248"/>
      <c r="AI59" s="239"/>
      <c r="AJ59" s="248"/>
      <c r="AK59" s="249"/>
      <c r="AL59" s="248"/>
      <c r="AM59" s="249"/>
      <c r="AN59" s="248"/>
      <c r="AO59" s="249"/>
      <c r="AP59" s="248"/>
      <c r="AQ59" s="249"/>
      <c r="AR59" s="250">
        <f t="array" ref="AR59">SUM(IF(MOD(COLUMN(AH59:AQ59),2)=0,AH59:AQ59,0))</f>
        <v>0</v>
      </c>
      <c r="AS59" s="250">
        <f t="array" ref="AS59">SUM(IF(MOD(COLUMN(AH59:AQ59),2)=1,AH59:AQ59,0))</f>
        <v>0</v>
      </c>
      <c r="AT59" s="248"/>
      <c r="AU59" s="248"/>
      <c r="AV59" s="248"/>
      <c r="AW59" s="386"/>
      <c r="AX59" s="248"/>
      <c r="AY59" s="249"/>
      <c r="AZ59" s="248"/>
      <c r="BA59" s="249"/>
      <c r="BB59" s="249"/>
      <c r="BC59" s="249"/>
      <c r="BD59" s="249"/>
      <c r="BE59" s="249"/>
      <c r="BF59" s="248"/>
      <c r="BG59" s="249"/>
      <c r="BH59" s="248"/>
      <c r="BI59" s="249"/>
      <c r="BJ59" s="250">
        <f t="array" ref="BJ59">SUM(IF(MOD(COLUMN(AV59:BI59),2)=0,AV59:BI59,0))</f>
        <v>0</v>
      </c>
      <c r="BK59" s="250">
        <f t="array" ref="BK59">SUM(IF(MOD(COLUMN(AV59:BI59),2)=1,AV59:BI59,0))</f>
        <v>0</v>
      </c>
      <c r="BL59" s="248"/>
      <c r="BM59" s="248"/>
      <c r="BN59" s="480"/>
    </row>
    <row r="60" spans="1:599" outlineLevel="1">
      <c r="A60" s="409">
        <f t="shared" si="43"/>
        <v>0</v>
      </c>
      <c r="B60" s="405" t="s">
        <v>22</v>
      </c>
      <c r="C60" s="71" t="s">
        <v>101</v>
      </c>
      <c r="D60" s="246">
        <f t="shared" si="41"/>
        <v>0</v>
      </c>
      <c r="E60" s="247">
        <f t="shared" si="42"/>
        <v>8</v>
      </c>
      <c r="F60" s="418"/>
      <c r="G60" s="418"/>
      <c r="H60" s="248"/>
      <c r="I60" s="249"/>
      <c r="J60" s="248"/>
      <c r="K60" s="249"/>
      <c r="L60" s="248"/>
      <c r="M60" s="249"/>
      <c r="N60" s="248"/>
      <c r="O60" s="249"/>
      <c r="P60" s="250">
        <f t="array" ref="P60">SUM(IF(MOD(COLUMN(F60:O60),2)=0,F60:O60,0))</f>
        <v>0</v>
      </c>
      <c r="Q60" s="250">
        <f t="array" ref="Q60">SUM(IF(MOD(COLUMN(F60:O60),2)=1,F60:O60,0))</f>
        <v>0</v>
      </c>
      <c r="R60" s="248"/>
      <c r="S60" s="248"/>
      <c r="T60" s="248"/>
      <c r="U60" s="396"/>
      <c r="V60" s="248"/>
      <c r="W60" s="249"/>
      <c r="X60" s="248"/>
      <c r="Y60" s="249"/>
      <c r="Z60" s="248"/>
      <c r="AA60" s="249"/>
      <c r="AB60" s="248"/>
      <c r="AC60" s="249"/>
      <c r="AD60" s="250">
        <f t="array" ref="AD60">SUM(IF(MOD(COLUMN(T60:AC60),2)=0,T60:AC60,0))</f>
        <v>0</v>
      </c>
      <c r="AE60" s="250">
        <f t="array" ref="AE60">SUM(IF(MOD(COLUMN(T60:AC60),2)=1,T60:AC60,0))</f>
        <v>0</v>
      </c>
      <c r="AF60" s="248"/>
      <c r="AG60" s="248"/>
      <c r="AH60" s="248"/>
      <c r="AI60" s="397"/>
      <c r="AJ60" s="248"/>
      <c r="AK60" s="249"/>
      <c r="AL60" s="248"/>
      <c r="AM60" s="249"/>
      <c r="AN60" s="248"/>
      <c r="AO60" s="249"/>
      <c r="AP60" s="248"/>
      <c r="AQ60" s="249">
        <v>8</v>
      </c>
      <c r="AR60" s="250">
        <f t="array" ref="AR60">SUM(IF(MOD(COLUMN(AH60:AQ60),2)=0,AH60:AQ60,0))</f>
        <v>0</v>
      </c>
      <c r="AS60" s="250">
        <f t="array" ref="AS60">SUM(IF(MOD(COLUMN(AH60:AQ60),2)=1,AH60:AQ60,0))</f>
        <v>8</v>
      </c>
      <c r="AT60" s="248"/>
      <c r="AU60" s="248"/>
      <c r="AV60" s="248"/>
      <c r="AW60" s="386"/>
      <c r="AX60" s="248"/>
      <c r="AY60" s="249"/>
      <c r="AZ60" s="248"/>
      <c r="BA60" s="249"/>
      <c r="BB60" s="249"/>
      <c r="BC60" s="249"/>
      <c r="BD60" s="249"/>
      <c r="BE60" s="249"/>
      <c r="BF60" s="248"/>
      <c r="BG60" s="249"/>
      <c r="BH60" s="248"/>
      <c r="BI60" s="249"/>
      <c r="BJ60" s="250">
        <f t="array" ref="BJ60">SUM(IF(MOD(COLUMN(AV60:BI60),2)=0,AV60:BI60,0))</f>
        <v>0</v>
      </c>
      <c r="BK60" s="250">
        <f t="array" ref="BK60">SUM(IF(MOD(COLUMN(AV60:BI60),2)=1,AV60:BI60,0))</f>
        <v>0</v>
      </c>
      <c r="BL60" s="248"/>
      <c r="BM60" s="248"/>
      <c r="BN60" s="480"/>
    </row>
    <row r="61" spans="1:599" s="236" customFormat="1">
      <c r="A61" s="410"/>
      <c r="C61" s="238"/>
      <c r="D61" s="257"/>
      <c r="E61" s="252"/>
      <c r="F61" s="419"/>
      <c r="G61" s="419"/>
      <c r="H61" s="253"/>
      <c r="I61" s="254"/>
      <c r="J61" s="253"/>
      <c r="K61" s="254"/>
      <c r="L61" s="253"/>
      <c r="M61" s="254"/>
      <c r="N61" s="253"/>
      <c r="O61" s="254"/>
      <c r="P61" s="250"/>
      <c r="Q61" s="250"/>
      <c r="R61" s="253"/>
      <c r="S61" s="254"/>
      <c r="T61" s="253"/>
      <c r="U61" s="436"/>
      <c r="V61" s="253"/>
      <c r="W61" s="254"/>
      <c r="X61" s="253"/>
      <c r="Y61" s="254"/>
      <c r="Z61" s="253"/>
      <c r="AA61" s="254"/>
      <c r="AB61" s="253"/>
      <c r="AC61" s="254"/>
      <c r="AD61" s="255"/>
      <c r="AE61" s="256"/>
      <c r="AF61" s="253"/>
      <c r="AG61" s="254"/>
      <c r="AH61" s="253"/>
      <c r="AI61" s="240"/>
      <c r="AJ61" s="253"/>
      <c r="AK61" s="254"/>
      <c r="AL61" s="253"/>
      <c r="AM61" s="254"/>
      <c r="AN61" s="253"/>
      <c r="AO61" s="254"/>
      <c r="AP61" s="253"/>
      <c r="AQ61" s="254"/>
      <c r="AR61" s="255"/>
      <c r="AS61" s="256"/>
      <c r="AT61" s="253"/>
      <c r="AU61" s="254"/>
      <c r="AV61" s="253"/>
      <c r="AW61" s="388"/>
      <c r="AX61" s="253"/>
      <c r="AY61" s="254"/>
      <c r="AZ61" s="253"/>
      <c r="BA61" s="254"/>
      <c r="BB61" s="254"/>
      <c r="BC61" s="254"/>
      <c r="BD61" s="254"/>
      <c r="BE61" s="254"/>
      <c r="BF61" s="253"/>
      <c r="BG61" s="254"/>
      <c r="BH61" s="253"/>
      <c r="BI61" s="254"/>
      <c r="BJ61" s="255"/>
      <c r="BK61" s="256"/>
      <c r="BL61" s="253"/>
      <c r="BM61" s="254"/>
      <c r="BN61" s="480"/>
    </row>
    <row r="62" spans="1:599" s="71" customFormat="1" outlineLevel="1" collapsed="1">
      <c r="A62" s="409">
        <f>IF(E62=0,0,D62/(E62/$C$14)/$C$13)</f>
        <v>0</v>
      </c>
      <c r="B62" s="405" t="s">
        <v>46</v>
      </c>
      <c r="C62" s="71" t="s">
        <v>102</v>
      </c>
      <c r="D62" s="246">
        <f t="shared" ref="D62:D69" si="44">SUMIF($H$14:$BM$14,"*Total*",$H62:$BM62)</f>
        <v>0</v>
      </c>
      <c r="E62" s="247">
        <f t="shared" ref="E62:E69" si="45">SUMIFS(H62:BM62, $H$13:$BM$13,"x",$H$16:$BM$16,"*Effort*")</f>
        <v>0</v>
      </c>
      <c r="F62" s="418"/>
      <c r="G62" s="418"/>
      <c r="H62" s="248"/>
      <c r="I62" s="249"/>
      <c r="J62" s="248"/>
      <c r="K62" s="249"/>
      <c r="L62" s="248"/>
      <c r="M62" s="249"/>
      <c r="N62" s="248"/>
      <c r="O62" s="249"/>
      <c r="P62" s="250">
        <f t="array" ref="P62">SUM(IF(MOD(COLUMN(F62:O62),2)=0,F62:O62,0))</f>
        <v>0</v>
      </c>
      <c r="Q62" s="250">
        <f t="array" ref="Q62">SUM(IF(MOD(COLUMN(F62:O62),2)=1,F62:O62,0))</f>
        <v>0</v>
      </c>
      <c r="R62" s="248"/>
      <c r="S62" s="248"/>
      <c r="T62" s="248"/>
      <c r="U62" s="396"/>
      <c r="V62" s="248"/>
      <c r="W62" s="249"/>
      <c r="X62" s="248"/>
      <c r="Y62" s="249"/>
      <c r="Z62" s="248"/>
      <c r="AA62" s="249"/>
      <c r="AB62" s="248"/>
      <c r="AC62" s="249"/>
      <c r="AD62" s="250">
        <f t="array" ref="AD62">SUM(IF(MOD(COLUMN(T62:AC62),2)=0,T62:AC62,0))</f>
        <v>0</v>
      </c>
      <c r="AE62" s="250">
        <f t="array" ref="AE62">SUM(IF(MOD(COLUMN(T62:AC62),2)=1,T62:AC62,0))</f>
        <v>0</v>
      </c>
      <c r="AF62" s="248"/>
      <c r="AG62" s="248"/>
      <c r="AH62" s="248"/>
      <c r="AI62" s="239"/>
      <c r="AJ62" s="248"/>
      <c r="AK62" s="249"/>
      <c r="AL62" s="248"/>
      <c r="AM62" s="249"/>
      <c r="AN62" s="248"/>
      <c r="AO62" s="249"/>
      <c r="AP62" s="248"/>
      <c r="AQ62" s="249"/>
      <c r="AR62" s="250">
        <f t="array" ref="AR62">SUM(IF(MOD(COLUMN(AH62:AQ62),2)=0,AH62:AQ62,0))</f>
        <v>0</v>
      </c>
      <c r="AS62" s="250">
        <f t="array" ref="AS62">SUM(IF(MOD(COLUMN(AH62:AQ62),2)=1,AH62:AQ62,0))</f>
        <v>0</v>
      </c>
      <c r="AT62" s="248"/>
      <c r="AU62" s="248"/>
      <c r="AV62" s="248"/>
      <c r="AW62" s="386"/>
      <c r="AX62" s="248"/>
      <c r="AY62" s="249"/>
      <c r="AZ62" s="248"/>
      <c r="BA62" s="249"/>
      <c r="BB62" s="249"/>
      <c r="BC62" s="249"/>
      <c r="BD62" s="249"/>
      <c r="BE62" s="249"/>
      <c r="BF62" s="248"/>
      <c r="BG62" s="249"/>
      <c r="BH62" s="248"/>
      <c r="BI62" s="249"/>
      <c r="BJ62" s="250">
        <f t="array" ref="BJ62">SUM(IF(MOD(COLUMN(AV62:BI62),2)=0,AV62:BI62,0))</f>
        <v>0</v>
      </c>
      <c r="BK62" s="250">
        <f t="array" ref="BK62">SUM(IF(MOD(COLUMN(AV62:BI62),2)=1,AV62:BI62,0))</f>
        <v>0</v>
      </c>
      <c r="BL62" s="248"/>
      <c r="BM62" s="248"/>
      <c r="BN62" s="480"/>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row>
    <row r="63" spans="1:599" s="71" customFormat="1" outlineLevel="1">
      <c r="A63" s="409">
        <f t="shared" ref="A63:A69" si="46">IF(E63=0,0,D63/(E63/$C$14)/$C$13)</f>
        <v>0</v>
      </c>
      <c r="B63" s="405" t="s">
        <v>48</v>
      </c>
      <c r="C63" s="71" t="s">
        <v>102</v>
      </c>
      <c r="D63" s="246">
        <f t="shared" si="44"/>
        <v>0</v>
      </c>
      <c r="E63" s="247">
        <f t="shared" si="45"/>
        <v>0</v>
      </c>
      <c r="F63" s="418"/>
      <c r="G63" s="418"/>
      <c r="H63" s="248"/>
      <c r="I63" s="249"/>
      <c r="J63" s="248"/>
      <c r="K63" s="249"/>
      <c r="L63" s="248"/>
      <c r="M63" s="249"/>
      <c r="N63" s="248"/>
      <c r="O63" s="249"/>
      <c r="P63" s="250">
        <f t="array" ref="P63">SUM(IF(MOD(COLUMN(F63:O63),2)=0,F63:O63,0))</f>
        <v>0</v>
      </c>
      <c r="Q63" s="250">
        <f t="array" ref="Q63">SUM(IF(MOD(COLUMN(F63:O63),2)=1,F63:O63,0))</f>
        <v>0</v>
      </c>
      <c r="R63" s="248"/>
      <c r="S63" s="248"/>
      <c r="T63" s="248"/>
      <c r="U63" s="396"/>
      <c r="V63" s="248"/>
      <c r="W63" s="249"/>
      <c r="X63" s="248"/>
      <c r="Y63" s="249"/>
      <c r="Z63" s="248"/>
      <c r="AA63" s="249"/>
      <c r="AB63" s="248"/>
      <c r="AC63" s="249"/>
      <c r="AD63" s="250">
        <f t="array" ref="AD63">SUM(IF(MOD(COLUMN(T63:AC63),2)=0,T63:AC63,0))</f>
        <v>0</v>
      </c>
      <c r="AE63" s="250">
        <f t="array" ref="AE63">SUM(IF(MOD(COLUMN(T63:AC63),2)=1,T63:AC63,0))</f>
        <v>0</v>
      </c>
      <c r="AF63" s="248"/>
      <c r="AG63" s="248"/>
      <c r="AH63" s="248"/>
      <c r="AI63" s="239"/>
      <c r="AJ63" s="248"/>
      <c r="AK63" s="249"/>
      <c r="AL63" s="248"/>
      <c r="AM63" s="249"/>
      <c r="AN63" s="248"/>
      <c r="AO63" s="249"/>
      <c r="AP63" s="248"/>
      <c r="AQ63" s="249"/>
      <c r="AR63" s="250">
        <f t="array" ref="AR63">SUM(IF(MOD(COLUMN(AH63:AQ63),2)=0,AH63:AQ63,0))</f>
        <v>0</v>
      </c>
      <c r="AS63" s="250">
        <f t="array" ref="AS63">SUM(IF(MOD(COLUMN(AH63:AQ63),2)=1,AH63:AQ63,0))</f>
        <v>0</v>
      </c>
      <c r="AT63" s="248"/>
      <c r="AU63" s="248"/>
      <c r="AV63" s="248"/>
      <c r="AW63" s="386"/>
      <c r="AX63" s="248"/>
      <c r="AY63" s="249"/>
      <c r="AZ63" s="248"/>
      <c r="BA63" s="249"/>
      <c r="BB63" s="249"/>
      <c r="BC63" s="249"/>
      <c r="BD63" s="249"/>
      <c r="BE63" s="249"/>
      <c r="BF63" s="248"/>
      <c r="BG63" s="249"/>
      <c r="BH63" s="248"/>
      <c r="BI63" s="249"/>
      <c r="BJ63" s="250">
        <f t="array" ref="BJ63">SUM(IF(MOD(COLUMN(AV63:BI63),2)=0,AV63:BI63,0))</f>
        <v>0</v>
      </c>
      <c r="BK63" s="250">
        <f t="array" ref="BK63">SUM(IF(MOD(COLUMN(AV63:BI63),2)=1,AV63:BI63,0))</f>
        <v>0</v>
      </c>
      <c r="BL63" s="248"/>
      <c r="BM63" s="248"/>
      <c r="BN63" s="480"/>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row>
    <row r="64" spans="1:599" s="71" customFormat="1" outlineLevel="1">
      <c r="A64" s="409">
        <f t="shared" si="46"/>
        <v>1.0275229357798166</v>
      </c>
      <c r="B64" s="405" t="s">
        <v>50</v>
      </c>
      <c r="C64" s="71" t="s">
        <v>102</v>
      </c>
      <c r="D64" s="246">
        <f t="shared" si="44"/>
        <v>7</v>
      </c>
      <c r="E64" s="247">
        <f t="shared" si="45"/>
        <v>54.5</v>
      </c>
      <c r="F64" s="418"/>
      <c r="G64" s="418">
        <v>4</v>
      </c>
      <c r="H64" s="248"/>
      <c r="I64" s="249">
        <v>2.5</v>
      </c>
      <c r="J64" s="248"/>
      <c r="K64" s="249"/>
      <c r="L64" s="248"/>
      <c r="M64" s="249"/>
      <c r="N64" s="248"/>
      <c r="O64" s="249">
        <v>4</v>
      </c>
      <c r="P64" s="250">
        <f t="array" ref="P64">SUM(IF(MOD(COLUMN(F64:O64),2)=0,F64:O64,0))</f>
        <v>0</v>
      </c>
      <c r="Q64" s="250">
        <f t="array" ref="Q64">SUM(IF(MOD(COLUMN(F64:O64),2)=1,F64:O64,0))</f>
        <v>10.5</v>
      </c>
      <c r="R64" s="248"/>
      <c r="S64" s="248"/>
      <c r="T64" s="248"/>
      <c r="U64" s="396">
        <v>2</v>
      </c>
      <c r="V64" s="248"/>
      <c r="W64" s="249">
        <v>2</v>
      </c>
      <c r="X64" s="248"/>
      <c r="Y64" s="249">
        <v>2</v>
      </c>
      <c r="Z64" s="248"/>
      <c r="AA64" s="249">
        <v>4</v>
      </c>
      <c r="AB64" s="248"/>
      <c r="AC64" s="249">
        <v>4</v>
      </c>
      <c r="AD64" s="250">
        <f t="array" ref="AD64">SUM(IF(MOD(COLUMN(T64:AC64),2)=0,T64:AC64,0))</f>
        <v>0</v>
      </c>
      <c r="AE64" s="250">
        <f t="array" ref="AE64">SUM(IF(MOD(COLUMN(T64:AC64),2)=1,T64:AC64,0))</f>
        <v>14</v>
      </c>
      <c r="AF64" s="248"/>
      <c r="AG64" s="248"/>
      <c r="AH64" s="248"/>
      <c r="AI64" s="396">
        <v>4</v>
      </c>
      <c r="AJ64" s="248"/>
      <c r="AK64" s="249">
        <v>4</v>
      </c>
      <c r="AL64" s="248">
        <v>4</v>
      </c>
      <c r="AM64" s="249">
        <v>3</v>
      </c>
      <c r="AN64" s="248"/>
      <c r="AO64" s="249">
        <v>3</v>
      </c>
      <c r="AP64" s="415"/>
      <c r="AQ64" s="249">
        <v>3</v>
      </c>
      <c r="AR64" s="250">
        <f t="array" ref="AR64">SUM(IF(MOD(COLUMN(AH64:AQ64),2)=0,AH64:AQ64,0))</f>
        <v>4</v>
      </c>
      <c r="AS64" s="250">
        <f t="array" ref="AS64">SUM(IF(MOD(COLUMN(AH64:AQ64),2)=1,AH64:AQ64,0))</f>
        <v>17</v>
      </c>
      <c r="AT64" s="248"/>
      <c r="AU64" s="248"/>
      <c r="AV64" s="248"/>
      <c r="AW64" s="386">
        <v>3</v>
      </c>
      <c r="AX64" s="248"/>
      <c r="AY64" s="249">
        <v>3</v>
      </c>
      <c r="AZ64" s="248"/>
      <c r="BA64" s="249">
        <v>3</v>
      </c>
      <c r="BB64" s="249"/>
      <c r="BC64" s="249"/>
      <c r="BD64" s="249">
        <v>3</v>
      </c>
      <c r="BE64" s="249">
        <v>4</v>
      </c>
      <c r="BF64" s="248"/>
      <c r="BG64" s="249"/>
      <c r="BH64" s="248"/>
      <c r="BI64" s="249"/>
      <c r="BJ64" s="250">
        <f t="array" ref="BJ64">SUM(IF(MOD(COLUMN(AV64:BI64),2)=0,AV64:BI64,0))</f>
        <v>3</v>
      </c>
      <c r="BK64" s="250">
        <f t="array" ref="BK64">SUM(IF(MOD(COLUMN(AV64:BI64),2)=1,AV64:BI64,0))</f>
        <v>13</v>
      </c>
      <c r="BL64" s="248"/>
      <c r="BM64" s="248"/>
      <c r="BN64" s="480"/>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row>
    <row r="65" spans="1:599" s="71" customFormat="1" outlineLevel="1">
      <c r="A65" s="409">
        <f t="shared" si="46"/>
        <v>0</v>
      </c>
      <c r="B65" s="405" t="s">
        <v>52</v>
      </c>
      <c r="C65" s="71" t="s">
        <v>102</v>
      </c>
      <c r="D65" s="246">
        <f t="shared" si="44"/>
        <v>0</v>
      </c>
      <c r="E65" s="247">
        <f t="shared" si="45"/>
        <v>0</v>
      </c>
      <c r="F65" s="418"/>
      <c r="G65" s="418"/>
      <c r="H65" s="248"/>
      <c r="I65" s="249"/>
      <c r="J65" s="248"/>
      <c r="K65" s="249"/>
      <c r="L65" s="248"/>
      <c r="M65" s="249"/>
      <c r="N65" s="248"/>
      <c r="O65" s="249"/>
      <c r="P65" s="250">
        <f t="array" ref="P65">SUM(IF(MOD(COLUMN(F65:O65),2)=0,F65:O65,0))</f>
        <v>0</v>
      </c>
      <c r="Q65" s="250">
        <f t="array" ref="Q65">SUM(IF(MOD(COLUMN(F65:O65),2)=1,F65:O65,0))</f>
        <v>0</v>
      </c>
      <c r="R65" s="248"/>
      <c r="S65" s="248"/>
      <c r="T65" s="248"/>
      <c r="U65" s="396"/>
      <c r="V65" s="248"/>
      <c r="W65" s="249"/>
      <c r="X65" s="248"/>
      <c r="Y65" s="249"/>
      <c r="Z65" s="248"/>
      <c r="AA65" s="415"/>
      <c r="AB65" s="415"/>
      <c r="AC65" s="415"/>
      <c r="AD65" s="250">
        <f t="array" ref="AD65">SUM(IF(MOD(COLUMN(T65:AC65),2)=0,T65:AC65,0))</f>
        <v>0</v>
      </c>
      <c r="AE65" s="250">
        <f t="array" ref="AE65">SUM(IF(MOD(COLUMN(T65:AC65),2)=1,T65:AC65,0))</f>
        <v>0</v>
      </c>
      <c r="AF65" s="248"/>
      <c r="AG65" s="248"/>
      <c r="AH65" s="248"/>
      <c r="AI65" s="396"/>
      <c r="AJ65" s="248"/>
      <c r="AK65" s="249"/>
      <c r="AL65" s="248"/>
      <c r="AM65" s="249"/>
      <c r="AN65" s="248"/>
      <c r="AO65" s="249"/>
      <c r="AP65" s="248"/>
      <c r="AQ65" s="249"/>
      <c r="AR65" s="250">
        <f t="array" ref="AR65">SUM(IF(MOD(COLUMN(AH65:AQ65),2)=0,AH65:AQ65,0))</f>
        <v>0</v>
      </c>
      <c r="AS65" s="250">
        <f t="array" ref="AS65">SUM(IF(MOD(COLUMN(AH65:AQ65),2)=1,AH65:AQ65,0))</f>
        <v>0</v>
      </c>
      <c r="AT65" s="248"/>
      <c r="AU65" s="248"/>
      <c r="AV65" s="248"/>
      <c r="AW65" s="386"/>
      <c r="AX65" s="248"/>
      <c r="AY65" s="249"/>
      <c r="AZ65" s="248"/>
      <c r="BA65" s="249"/>
      <c r="BB65" s="249"/>
      <c r="BC65" s="249"/>
      <c r="BD65" s="249"/>
      <c r="BE65" s="249"/>
      <c r="BF65" s="248"/>
      <c r="BG65" s="249"/>
      <c r="BH65" s="248"/>
      <c r="BI65" s="249"/>
      <c r="BJ65" s="250">
        <f t="array" ref="BJ65">SUM(IF(MOD(COLUMN(AV65:BI65),2)=0,AV65:BI65,0))</f>
        <v>0</v>
      </c>
      <c r="BK65" s="250">
        <f t="array" ref="BK65">SUM(IF(MOD(COLUMN(AV65:BI65),2)=1,AV65:BI65,0))</f>
        <v>0</v>
      </c>
      <c r="BL65" s="248"/>
      <c r="BM65" s="248"/>
      <c r="BN65" s="480"/>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row>
    <row r="66" spans="1:599" s="99" customFormat="1" outlineLevel="1">
      <c r="A66" s="409">
        <f t="shared" si="46"/>
        <v>0</v>
      </c>
      <c r="B66" s="406" t="s">
        <v>54</v>
      </c>
      <c r="C66" s="71" t="s">
        <v>102</v>
      </c>
      <c r="D66" s="246">
        <f t="shared" si="44"/>
        <v>0</v>
      </c>
      <c r="E66" s="247">
        <f t="shared" si="45"/>
        <v>0</v>
      </c>
      <c r="F66" s="418"/>
      <c r="G66" s="418"/>
      <c r="H66" s="248"/>
      <c r="I66" s="249"/>
      <c r="J66" s="248"/>
      <c r="K66" s="249"/>
      <c r="L66" s="248"/>
      <c r="M66" s="249"/>
      <c r="N66" s="248"/>
      <c r="O66" s="249"/>
      <c r="P66" s="250">
        <f t="array" ref="P66">SUM(IF(MOD(COLUMN(F66:O66),2)=0,F66:O66,0))</f>
        <v>0</v>
      </c>
      <c r="Q66" s="250">
        <f t="array" ref="Q66">SUM(IF(MOD(COLUMN(F66:O66),2)=1,F66:O66,0))</f>
        <v>0</v>
      </c>
      <c r="R66" s="248"/>
      <c r="S66" s="248"/>
      <c r="T66" s="248"/>
      <c r="U66" s="396"/>
      <c r="V66" s="248"/>
      <c r="W66" s="249"/>
      <c r="X66" s="248"/>
      <c r="Y66" s="249"/>
      <c r="Z66" s="248"/>
      <c r="AA66" s="249"/>
      <c r="AB66" s="248"/>
      <c r="AC66" s="249"/>
      <c r="AD66" s="250">
        <f t="array" ref="AD66">SUM(IF(MOD(COLUMN(T66:AC66),2)=0,T66:AC66,0))</f>
        <v>0</v>
      </c>
      <c r="AE66" s="250">
        <f t="array" ref="AE66">SUM(IF(MOD(COLUMN(T66:AC66),2)=1,T66:AC66,0))</f>
        <v>0</v>
      </c>
      <c r="AF66" s="248"/>
      <c r="AG66" s="248"/>
      <c r="AH66" s="248"/>
      <c r="AI66" s="239"/>
      <c r="AJ66" s="248"/>
      <c r="AK66" s="249"/>
      <c r="AL66" s="248"/>
      <c r="AM66" s="249"/>
      <c r="AN66" s="248"/>
      <c r="AO66" s="249"/>
      <c r="AP66" s="248"/>
      <c r="AQ66" s="249"/>
      <c r="AR66" s="250">
        <f t="array" ref="AR66">SUM(IF(MOD(COLUMN(AH66:AQ66),2)=0,AH66:AQ66,0))</f>
        <v>0</v>
      </c>
      <c r="AS66" s="250">
        <f t="array" ref="AS66">SUM(IF(MOD(COLUMN(AH66:AQ66),2)=1,AH66:AQ66,0))</f>
        <v>0</v>
      </c>
      <c r="AT66" s="248"/>
      <c r="AU66" s="248"/>
      <c r="AV66" s="248"/>
      <c r="AW66" s="386"/>
      <c r="AX66" s="248"/>
      <c r="AY66" s="249"/>
      <c r="AZ66" s="248"/>
      <c r="BA66" s="249"/>
      <c r="BB66" s="249"/>
      <c r="BC66" s="249"/>
      <c r="BD66" s="249"/>
      <c r="BE66" s="249"/>
      <c r="BF66" s="248"/>
      <c r="BG66" s="249"/>
      <c r="BH66" s="248"/>
      <c r="BI66" s="249"/>
      <c r="BJ66" s="250">
        <f t="array" ref="BJ66">SUM(IF(MOD(COLUMN(AV66:BI66),2)=0,AV66:BI66,0))</f>
        <v>0</v>
      </c>
      <c r="BK66" s="250">
        <f t="array" ref="BK66">SUM(IF(MOD(COLUMN(AV66:BI66),2)=1,AV66:BI66,0))</f>
        <v>0</v>
      </c>
      <c r="BL66" s="248"/>
      <c r="BM66" s="248"/>
      <c r="BN66" s="480"/>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row>
    <row r="67" spans="1:599" outlineLevel="1">
      <c r="A67" s="409">
        <f t="shared" si="46"/>
        <v>0</v>
      </c>
      <c r="B67" s="406" t="s">
        <v>56</v>
      </c>
      <c r="C67" s="71" t="s">
        <v>102</v>
      </c>
      <c r="D67" s="246">
        <f t="shared" si="44"/>
        <v>0</v>
      </c>
      <c r="E67" s="247">
        <f t="shared" si="45"/>
        <v>71</v>
      </c>
      <c r="F67" s="418"/>
      <c r="G67" s="418">
        <v>4</v>
      </c>
      <c r="H67" s="248"/>
      <c r="I67" s="249">
        <v>4</v>
      </c>
      <c r="J67" s="248"/>
      <c r="K67" s="249"/>
      <c r="L67" s="248"/>
      <c r="M67" s="249"/>
      <c r="N67" s="248"/>
      <c r="O67" s="249"/>
      <c r="P67" s="250">
        <f t="array" ref="P67">SUM(IF(MOD(COLUMN(F67:O67),2)=0,F67:O67,0))</f>
        <v>0</v>
      </c>
      <c r="Q67" s="250">
        <f t="array" ref="Q67">SUM(IF(MOD(COLUMN(F67:O67),2)=1,F67:O67,0))</f>
        <v>8</v>
      </c>
      <c r="R67" s="248"/>
      <c r="S67" s="248"/>
      <c r="T67" s="248"/>
      <c r="U67" s="396">
        <v>6</v>
      </c>
      <c r="V67" s="248"/>
      <c r="W67" s="249">
        <v>6</v>
      </c>
      <c r="X67" s="248"/>
      <c r="Y67" s="249">
        <v>6</v>
      </c>
      <c r="Z67" s="248"/>
      <c r="AA67" s="249">
        <v>4</v>
      </c>
      <c r="AB67" s="248"/>
      <c r="AC67" s="249">
        <v>3</v>
      </c>
      <c r="AD67" s="250">
        <f t="array" ref="AD67">SUM(IF(MOD(COLUMN(T67:AC67),2)=0,T67:AC67,0))</f>
        <v>0</v>
      </c>
      <c r="AE67" s="250">
        <f t="array" ref="AE67">SUM(IF(MOD(COLUMN(T67:AC67),2)=1,T67:AC67,0))</f>
        <v>25</v>
      </c>
      <c r="AF67" s="248"/>
      <c r="AG67" s="248"/>
      <c r="AH67" s="248"/>
      <c r="AI67" s="396">
        <v>4</v>
      </c>
      <c r="AJ67" s="248"/>
      <c r="AK67" s="249">
        <v>4</v>
      </c>
      <c r="AL67" s="248"/>
      <c r="AM67" s="249">
        <v>3</v>
      </c>
      <c r="AN67" s="248"/>
      <c r="AO67" s="249">
        <v>3</v>
      </c>
      <c r="AP67" s="248"/>
      <c r="AQ67" s="249">
        <v>5</v>
      </c>
      <c r="AR67" s="250">
        <f t="array" ref="AR67">SUM(IF(MOD(COLUMN(AH67:AQ67),2)=0,AH67:AQ67,0))</f>
        <v>0</v>
      </c>
      <c r="AS67" s="250">
        <f t="array" ref="AS67">SUM(IF(MOD(COLUMN(AH67:AQ67),2)=1,AH67:AQ67,0))</f>
        <v>19</v>
      </c>
      <c r="AT67" s="248"/>
      <c r="AU67" s="248"/>
      <c r="AV67" s="248"/>
      <c r="AW67" s="386">
        <v>5</v>
      </c>
      <c r="AX67" s="248"/>
      <c r="AY67" s="249">
        <v>5</v>
      </c>
      <c r="AZ67" s="248"/>
      <c r="BA67" s="249">
        <v>5</v>
      </c>
      <c r="BB67" s="249"/>
      <c r="BC67" s="249"/>
      <c r="BD67" s="249"/>
      <c r="BE67" s="249">
        <v>4</v>
      </c>
      <c r="BF67" s="248"/>
      <c r="BG67" s="249"/>
      <c r="BH67" s="248"/>
      <c r="BI67" s="249"/>
      <c r="BJ67" s="250">
        <f t="array" ref="BJ67">SUM(IF(MOD(COLUMN(AV67:BI67),2)=0,AV67:BI67,0))</f>
        <v>0</v>
      </c>
      <c r="BK67" s="250">
        <f t="array" ref="BK67">SUM(IF(MOD(COLUMN(AV67:BI67),2)=1,AV67:BI67,0))</f>
        <v>19</v>
      </c>
      <c r="BL67" s="248"/>
      <c r="BM67" s="248"/>
      <c r="BN67" s="480"/>
    </row>
    <row r="68" spans="1:599" outlineLevel="1">
      <c r="A68" s="409">
        <f t="shared" si="46"/>
        <v>0</v>
      </c>
      <c r="B68" s="406" t="s">
        <v>21</v>
      </c>
      <c r="C68" s="71" t="s">
        <v>102</v>
      </c>
      <c r="D68" s="246">
        <f t="shared" si="44"/>
        <v>0</v>
      </c>
      <c r="E68" s="247">
        <f t="shared" si="45"/>
        <v>6.5</v>
      </c>
      <c r="F68" s="418"/>
      <c r="G68" s="418"/>
      <c r="H68" s="248"/>
      <c r="I68" s="249">
        <v>1.5</v>
      </c>
      <c r="J68" s="248"/>
      <c r="K68" s="249"/>
      <c r="L68" s="248"/>
      <c r="M68" s="249"/>
      <c r="N68" s="248"/>
      <c r="O68" s="249">
        <v>4</v>
      </c>
      <c r="P68" s="250">
        <f t="array" ref="P68">SUM(IF(MOD(COLUMN(F68:O68),2)=0,F68:O68,0))</f>
        <v>0</v>
      </c>
      <c r="Q68" s="250">
        <f t="array" ref="Q68">SUM(IF(MOD(COLUMN(F68:O68),2)=1,F68:O68,0))</f>
        <v>5.5</v>
      </c>
      <c r="R68" s="248"/>
      <c r="S68" s="248"/>
      <c r="T68" s="248"/>
      <c r="U68" s="396"/>
      <c r="V68" s="248"/>
      <c r="W68" s="249"/>
      <c r="X68" s="248"/>
      <c r="Y68" s="249"/>
      <c r="Z68" s="248"/>
      <c r="AA68" s="249"/>
      <c r="AB68" s="248"/>
      <c r="AC68" s="249">
        <v>1</v>
      </c>
      <c r="AD68" s="250">
        <f t="array" ref="AD68">SUM(IF(MOD(COLUMN(T68:AC68),2)=0,T68:AC68,0))</f>
        <v>0</v>
      </c>
      <c r="AE68" s="250">
        <f t="array" ref="AE68">SUM(IF(MOD(COLUMN(T68:AC68),2)=1,T68:AC68,0))</f>
        <v>1</v>
      </c>
      <c r="AF68" s="248"/>
      <c r="AG68" s="248"/>
      <c r="AH68" s="248"/>
      <c r="AI68" s="396"/>
      <c r="AJ68" s="248"/>
      <c r="AK68" s="249"/>
      <c r="AL68" s="248"/>
      <c r="AM68" s="249"/>
      <c r="AN68" s="248"/>
      <c r="AO68" s="249"/>
      <c r="AP68" s="248"/>
      <c r="AQ68" s="249"/>
      <c r="AR68" s="250">
        <f t="array" ref="AR68">SUM(IF(MOD(COLUMN(AH68:AQ68),2)=0,AH68:AQ68,0))</f>
        <v>0</v>
      </c>
      <c r="AS68" s="250">
        <f t="array" ref="AS68">SUM(IF(MOD(COLUMN(AH68:AQ68),2)=1,AH68:AQ68,0))</f>
        <v>0</v>
      </c>
      <c r="AT68" s="248"/>
      <c r="AU68" s="248"/>
      <c r="AV68" s="248"/>
      <c r="AW68" s="386"/>
      <c r="AX68" s="248"/>
      <c r="AY68" s="249"/>
      <c r="AZ68" s="248"/>
      <c r="BA68" s="249"/>
      <c r="BB68" s="249"/>
      <c r="BC68" s="249"/>
      <c r="BD68" s="249"/>
      <c r="BE68" s="249"/>
      <c r="BF68" s="248"/>
      <c r="BG68" s="249"/>
      <c r="BH68" s="248"/>
      <c r="BI68" s="249"/>
      <c r="BJ68" s="250">
        <f t="array" ref="BJ68">SUM(IF(MOD(COLUMN(AV68:BI68),2)=0,AV68:BI68,0))</f>
        <v>0</v>
      </c>
      <c r="BK68" s="250">
        <f t="array" ref="BK68">SUM(IF(MOD(COLUMN(AV68:BI68),2)=1,AV68:BI68,0))</f>
        <v>0</v>
      </c>
      <c r="BL68" s="248"/>
      <c r="BM68" s="248"/>
      <c r="BN68" s="480"/>
    </row>
    <row r="69" spans="1:599" outlineLevel="1">
      <c r="A69" s="409">
        <f t="shared" si="46"/>
        <v>0</v>
      </c>
      <c r="B69" s="405" t="s">
        <v>22</v>
      </c>
      <c r="C69" s="71" t="s">
        <v>102</v>
      </c>
      <c r="D69" s="246">
        <f t="shared" si="44"/>
        <v>0</v>
      </c>
      <c r="E69" s="247">
        <f t="shared" si="45"/>
        <v>28</v>
      </c>
      <c r="F69" s="418"/>
      <c r="G69" s="418"/>
      <c r="H69" s="248"/>
      <c r="I69" s="249"/>
      <c r="J69" s="269" t="s">
        <v>96</v>
      </c>
      <c r="K69" s="270">
        <v>8</v>
      </c>
      <c r="L69" s="248"/>
      <c r="M69" s="249">
        <v>8</v>
      </c>
      <c r="N69" s="248"/>
      <c r="O69" s="249"/>
      <c r="P69" s="250">
        <f t="array" ref="P69">SUM(IF(MOD(COLUMN(F69:O69),2)=0,F69:O69,0))</f>
        <v>0</v>
      </c>
      <c r="Q69" s="250">
        <f t="array" ref="Q69">SUM(IF(MOD(COLUMN(F69:O69),2)=1,F69:O69,0))</f>
        <v>16</v>
      </c>
      <c r="R69" s="248"/>
      <c r="S69" s="248"/>
      <c r="T69" s="248"/>
      <c r="U69" s="396"/>
      <c r="V69" s="248"/>
      <c r="W69" s="249"/>
      <c r="X69" s="383"/>
      <c r="Y69" s="384"/>
      <c r="Z69" s="383"/>
      <c r="AA69" s="395"/>
      <c r="AB69" s="383"/>
      <c r="AC69" s="384"/>
      <c r="AD69" s="250">
        <f t="array" ref="AD69">SUM(IF(MOD(COLUMN(T69:AC69),2)=0,T69:AC69,0))</f>
        <v>0</v>
      </c>
      <c r="AE69" s="250">
        <f t="array" ref="AE69">SUM(IF(MOD(COLUMN(T69:AC69),2)=1,T69:AC69,0))</f>
        <v>0</v>
      </c>
      <c r="AF69" s="248"/>
      <c r="AG69" s="248"/>
      <c r="AH69" s="248"/>
      <c r="AI69" s="239"/>
      <c r="AJ69" s="248"/>
      <c r="AK69" s="249"/>
      <c r="AL69" s="383"/>
      <c r="AM69" s="384">
        <v>2</v>
      </c>
      <c r="AN69" s="248"/>
      <c r="AO69" s="249">
        <v>2</v>
      </c>
      <c r="AP69" s="383"/>
      <c r="AQ69" s="384"/>
      <c r="AR69" s="250">
        <f t="array" ref="AR69">SUM(IF(MOD(COLUMN(AH69:AQ69),2)=0,AH69:AQ69,0))</f>
        <v>0</v>
      </c>
      <c r="AS69" s="250">
        <f t="array" ref="AS69">SUM(IF(MOD(COLUMN(AH69:AQ69),2)=1,AH69:AQ69,0))</f>
        <v>4</v>
      </c>
      <c r="AT69" s="248"/>
      <c r="AU69" s="248"/>
      <c r="AV69" s="248"/>
      <c r="AW69" s="386"/>
      <c r="AX69" s="248"/>
      <c r="AY69" s="249"/>
      <c r="AZ69" s="248"/>
      <c r="BA69" s="249"/>
      <c r="BB69" s="363" t="s">
        <v>96</v>
      </c>
      <c r="BC69" s="437">
        <v>8</v>
      </c>
      <c r="BD69" s="249"/>
      <c r="BE69" s="249"/>
      <c r="BF69" s="248"/>
      <c r="BG69" s="249"/>
      <c r="BH69" s="248"/>
      <c r="BI69" s="249"/>
      <c r="BJ69" s="250">
        <f t="array" ref="BJ69">SUM(IF(MOD(COLUMN(AV69:BI69),2)=0,AV69:BI69,0))</f>
        <v>0</v>
      </c>
      <c r="BK69" s="250">
        <f t="array" ref="BK69">SUM(IF(MOD(COLUMN(AV69:BI69),2)=1,AV69:BI69,0))</f>
        <v>8</v>
      </c>
      <c r="BL69" s="248"/>
      <c r="BM69" s="248"/>
      <c r="BN69" s="480"/>
    </row>
    <row r="70" spans="1:599" s="236" customFormat="1">
      <c r="A70" s="410"/>
      <c r="C70" s="237"/>
      <c r="D70" s="251"/>
      <c r="E70" s="252"/>
      <c r="F70" s="419"/>
      <c r="G70" s="419"/>
      <c r="H70" s="253"/>
      <c r="I70" s="254"/>
      <c r="J70" s="253"/>
      <c r="K70" s="254"/>
      <c r="L70" s="253"/>
      <c r="M70" s="254"/>
      <c r="N70" s="253"/>
      <c r="O70" s="254"/>
      <c r="P70" s="250"/>
      <c r="Q70" s="250"/>
      <c r="R70" s="253"/>
      <c r="S70" s="254"/>
      <c r="T70" s="253"/>
      <c r="U70" s="436"/>
      <c r="V70" s="253"/>
      <c r="W70" s="254"/>
      <c r="X70" s="253"/>
      <c r="Y70" s="254"/>
      <c r="Z70" s="253"/>
      <c r="AA70" s="254"/>
      <c r="AB70" s="253"/>
      <c r="AC70" s="254"/>
      <c r="AD70" s="255"/>
      <c r="AE70" s="256"/>
      <c r="AF70" s="253"/>
      <c r="AG70" s="254"/>
      <c r="AH70" s="253"/>
      <c r="AI70" s="240"/>
      <c r="AJ70" s="253"/>
      <c r="AK70" s="254"/>
      <c r="AL70" s="253"/>
      <c r="AM70" s="254"/>
      <c r="AN70" s="253"/>
      <c r="AO70" s="254"/>
      <c r="AP70" s="253"/>
      <c r="AQ70" s="254"/>
      <c r="AR70" s="255"/>
      <c r="AS70" s="256"/>
      <c r="AT70" s="253"/>
      <c r="AU70" s="254"/>
      <c r="AV70" s="253"/>
      <c r="AW70" s="388"/>
      <c r="AX70" s="253"/>
      <c r="AY70" s="254"/>
      <c r="AZ70" s="253"/>
      <c r="BA70" s="254"/>
      <c r="BB70" s="254"/>
      <c r="BC70" s="254"/>
      <c r="BD70" s="254"/>
      <c r="BE70" s="254"/>
      <c r="BF70" s="253"/>
      <c r="BG70" s="254"/>
      <c r="BH70" s="253"/>
      <c r="BI70" s="254"/>
      <c r="BJ70" s="255"/>
      <c r="BK70" s="256"/>
      <c r="BL70" s="253"/>
      <c r="BM70" s="254"/>
      <c r="BN70" s="480"/>
    </row>
    <row r="71" spans="1:599" outlineLevel="1">
      <c r="A71" s="409">
        <f>IF(E71=0,0,D71/(E71/$C$14)/$C$13)</f>
        <v>0</v>
      </c>
      <c r="B71" s="405" t="s">
        <v>46</v>
      </c>
      <c r="C71" s="71" t="s">
        <v>103</v>
      </c>
      <c r="D71" s="246">
        <f t="shared" ref="D71:D78" si="47">SUMIF($H$14:$BM$14,"*Total*",$H71:$BM71)</f>
        <v>0</v>
      </c>
      <c r="E71" s="247">
        <f t="shared" ref="E71:E78" si="48">SUMIFS(H71:BM71, $H$13:$BM$13,"x",$H$16:$BM$16,"*Effort*")</f>
        <v>0</v>
      </c>
      <c r="F71" s="418"/>
      <c r="G71" s="418"/>
      <c r="H71" s="248"/>
      <c r="I71" s="249"/>
      <c r="J71" s="248"/>
      <c r="K71" s="249"/>
      <c r="L71" s="248"/>
      <c r="M71" s="249"/>
      <c r="N71" s="248"/>
      <c r="O71" s="249"/>
      <c r="P71" s="250">
        <f t="array" ref="P71">SUM(IF(MOD(COLUMN(F71:O71),2)=0,F71:O71,0))</f>
        <v>0</v>
      </c>
      <c r="Q71" s="250">
        <f t="array" ref="Q71">SUM(IF(MOD(COLUMN(F71:O71),2)=1,F71:O71,0))</f>
        <v>0</v>
      </c>
      <c r="R71" s="248"/>
      <c r="S71" s="248"/>
      <c r="T71" s="248"/>
      <c r="U71" s="396"/>
      <c r="V71" s="248"/>
      <c r="W71" s="249"/>
      <c r="X71" s="248"/>
      <c r="Y71" s="249"/>
      <c r="Z71" s="248"/>
      <c r="AA71" s="249"/>
      <c r="AB71" s="248"/>
      <c r="AC71" s="249"/>
      <c r="AD71" s="250">
        <f t="array" ref="AD71">SUM(IF(MOD(COLUMN(T71:AC71),2)=0,T71:AC71,0))</f>
        <v>0</v>
      </c>
      <c r="AE71" s="250">
        <f t="array" ref="AE71">SUM(IF(MOD(COLUMN(T71:AC71),2)=1,T71:AC71,0))</f>
        <v>0</v>
      </c>
      <c r="AF71" s="248"/>
      <c r="AG71" s="248"/>
      <c r="AH71" s="248"/>
      <c r="AI71" s="239"/>
      <c r="AJ71" s="248"/>
      <c r="AK71" s="249"/>
      <c r="AL71" s="248"/>
      <c r="AM71" s="249"/>
      <c r="AN71" s="248"/>
      <c r="AO71" s="249"/>
      <c r="AP71" s="248"/>
      <c r="AQ71" s="249"/>
      <c r="AR71" s="250">
        <f t="array" ref="AR71">SUM(IF(MOD(COLUMN(AH71:AQ71),2)=0,AH71:AQ71,0))</f>
        <v>0</v>
      </c>
      <c r="AS71" s="250">
        <f t="array" ref="AS71">SUM(IF(MOD(COLUMN(AH71:AQ71),2)=1,AH71:AQ71,0))</f>
        <v>0</v>
      </c>
      <c r="AT71" s="248"/>
      <c r="AU71" s="248"/>
      <c r="AV71" s="248"/>
      <c r="AW71" s="386"/>
      <c r="AX71" s="248"/>
      <c r="AY71" s="249"/>
      <c r="AZ71" s="248"/>
      <c r="BA71" s="249"/>
      <c r="BB71" s="249"/>
      <c r="BC71" s="249"/>
      <c r="BD71" s="249"/>
      <c r="BE71" s="249"/>
      <c r="BF71" s="248"/>
      <c r="BG71" s="398"/>
      <c r="BH71" s="248"/>
      <c r="BI71" s="249"/>
      <c r="BJ71" s="250">
        <f t="array" ref="BJ71">SUM(IF(MOD(COLUMN(AV71:BI71),2)=0,AV71:BI71,0))</f>
        <v>0</v>
      </c>
      <c r="BK71" s="250">
        <f t="array" ref="BK71">SUM(IF(MOD(COLUMN(AV71:BI71),2)=1,AV71:BI71,0))</f>
        <v>0</v>
      </c>
      <c r="BL71" s="248"/>
      <c r="BM71" s="248"/>
      <c r="BN71" s="480"/>
    </row>
    <row r="72" spans="1:599" outlineLevel="1">
      <c r="A72" s="409">
        <f t="shared" ref="A72:A78" si="49">IF(E72=0,0,D72/(E72/$C$14)/$C$13)</f>
        <v>0</v>
      </c>
      <c r="B72" s="405" t="s">
        <v>48</v>
      </c>
      <c r="C72" s="71" t="s">
        <v>103</v>
      </c>
      <c r="D72" s="246">
        <f t="shared" si="47"/>
        <v>0</v>
      </c>
      <c r="E72" s="247">
        <f t="shared" si="48"/>
        <v>0</v>
      </c>
      <c r="F72" s="418"/>
      <c r="G72" s="418"/>
      <c r="H72" s="248"/>
      <c r="I72" s="249"/>
      <c r="J72" s="248"/>
      <c r="K72" s="249"/>
      <c r="L72" s="248"/>
      <c r="M72" s="249"/>
      <c r="N72" s="248"/>
      <c r="O72" s="249"/>
      <c r="P72" s="250">
        <f t="array" ref="P72">SUM(IF(MOD(COLUMN(F72:O72),2)=0,F72:O72,0))</f>
        <v>0</v>
      </c>
      <c r="Q72" s="250">
        <f t="array" ref="Q72">SUM(IF(MOD(COLUMN(F72:O72),2)=1,F72:O72,0))</f>
        <v>0</v>
      </c>
      <c r="R72" s="248"/>
      <c r="S72" s="248"/>
      <c r="T72" s="248"/>
      <c r="U72" s="396"/>
      <c r="V72" s="248"/>
      <c r="W72" s="249"/>
      <c r="X72" s="248"/>
      <c r="Y72" s="249"/>
      <c r="Z72" s="248"/>
      <c r="AA72" s="249"/>
      <c r="AB72" s="248"/>
      <c r="AC72" s="249"/>
      <c r="AD72" s="250">
        <f t="array" ref="AD72">SUM(IF(MOD(COLUMN(T72:AC72),2)=0,T72:AC72,0))</f>
        <v>0</v>
      </c>
      <c r="AE72" s="250">
        <f t="array" ref="AE72">SUM(IF(MOD(COLUMN(T72:AC72),2)=1,T72:AC72,0))</f>
        <v>0</v>
      </c>
      <c r="AF72" s="248"/>
      <c r="AG72" s="248"/>
      <c r="AH72" s="248"/>
      <c r="AI72" s="239"/>
      <c r="AJ72" s="248"/>
      <c r="AK72" s="249"/>
      <c r="AL72" s="248"/>
      <c r="AM72" s="249"/>
      <c r="AN72" s="248"/>
      <c r="AO72" s="249"/>
      <c r="AP72" s="248"/>
      <c r="AQ72" s="249"/>
      <c r="AR72" s="250">
        <f t="array" ref="AR72">SUM(IF(MOD(COLUMN(AH72:AQ72),2)=0,AH72:AQ72,0))</f>
        <v>0</v>
      </c>
      <c r="AS72" s="250">
        <f t="array" ref="AS72">SUM(IF(MOD(COLUMN(AH72:AQ72),2)=1,AH72:AQ72,0))</f>
        <v>0</v>
      </c>
      <c r="AT72" s="248"/>
      <c r="AU72" s="248"/>
      <c r="AV72" s="248"/>
      <c r="AW72" s="386"/>
      <c r="AX72" s="248"/>
      <c r="AY72" s="249"/>
      <c r="AZ72" s="248"/>
      <c r="BA72" s="249"/>
      <c r="BB72" s="249"/>
      <c r="BC72" s="249"/>
      <c r="BD72" s="249"/>
      <c r="BE72" s="249"/>
      <c r="BF72" s="248"/>
      <c r="BG72" s="398"/>
      <c r="BH72" s="248"/>
      <c r="BI72" s="249"/>
      <c r="BJ72" s="250">
        <f t="array" ref="BJ72">SUM(IF(MOD(COLUMN(AV72:BI72),2)=0,AV72:BI72,0))</f>
        <v>0</v>
      </c>
      <c r="BK72" s="250">
        <f t="array" ref="BK72">SUM(IF(MOD(COLUMN(AV72:BI72),2)=1,AV72:BI72,0))</f>
        <v>0</v>
      </c>
      <c r="BL72" s="248"/>
      <c r="BM72" s="248"/>
      <c r="BN72" s="480"/>
    </row>
    <row r="73" spans="1:599" ht="12" customHeight="1" outlineLevel="1">
      <c r="A73" s="409">
        <f t="shared" si="49"/>
        <v>3.1428571428571428</v>
      </c>
      <c r="B73" s="405" t="s">
        <v>50</v>
      </c>
      <c r="C73" s="71" t="s">
        <v>103</v>
      </c>
      <c r="D73" s="246">
        <f t="shared" si="47"/>
        <v>22</v>
      </c>
      <c r="E73" s="247">
        <f t="shared" si="48"/>
        <v>56</v>
      </c>
      <c r="F73" s="418"/>
      <c r="G73" s="418"/>
      <c r="H73" s="248">
        <v>1</v>
      </c>
      <c r="I73" s="249">
        <v>3</v>
      </c>
      <c r="J73" s="248"/>
      <c r="K73" s="249">
        <v>4</v>
      </c>
      <c r="L73" s="389"/>
      <c r="M73" s="249"/>
      <c r="N73" s="389"/>
      <c r="O73" s="249">
        <v>0</v>
      </c>
      <c r="P73" s="250">
        <f t="array" ref="P73">SUM(IF(MOD(COLUMN(F73:O73),2)=0,F73:O73,0))</f>
        <v>1</v>
      </c>
      <c r="Q73" s="250">
        <f t="array" ref="Q73">SUM(IF(MOD(COLUMN(F73:O73),2)=1,F73:O73,0))</f>
        <v>7</v>
      </c>
      <c r="R73" s="248"/>
      <c r="S73" s="248"/>
      <c r="T73" s="248">
        <v>4</v>
      </c>
      <c r="U73" s="396">
        <v>4</v>
      </c>
      <c r="V73" s="248"/>
      <c r="W73" s="249">
        <v>2</v>
      </c>
      <c r="X73" s="248"/>
      <c r="Y73" s="249">
        <v>2</v>
      </c>
      <c r="Z73" s="248"/>
      <c r="AA73" s="249">
        <v>4</v>
      </c>
      <c r="AB73" s="248"/>
      <c r="AC73" s="249">
        <v>1</v>
      </c>
      <c r="AD73" s="250">
        <f t="array" ref="AD73">SUM(IF(MOD(COLUMN(T73:AC73),2)=0,T73:AC73,0))</f>
        <v>4</v>
      </c>
      <c r="AE73" s="250">
        <f t="array" ref="AE73">SUM(IF(MOD(COLUMN(T73:AC73),2)=1,T73:AC73,0))</f>
        <v>13</v>
      </c>
      <c r="AF73" s="248"/>
      <c r="AG73" s="248"/>
      <c r="AH73" s="248"/>
      <c r="AI73" s="249">
        <v>5</v>
      </c>
      <c r="AJ73" s="249"/>
      <c r="AK73" s="249">
        <v>5</v>
      </c>
      <c r="AL73" s="248"/>
      <c r="AM73" s="249"/>
      <c r="AN73" s="248"/>
      <c r="AO73" s="249">
        <v>3</v>
      </c>
      <c r="AP73" s="248">
        <v>3</v>
      </c>
      <c r="AQ73" s="249">
        <v>5</v>
      </c>
      <c r="AR73" s="250">
        <f t="array" ref="AR73">SUM(IF(MOD(COLUMN(AH73:AQ73),2)=0,AH73:AQ73,0))</f>
        <v>3</v>
      </c>
      <c r="AS73" s="250">
        <f t="array" ref="AS73">SUM(IF(MOD(COLUMN(AH73:AQ73),2)=1,AH73:AQ73,0))</f>
        <v>18</v>
      </c>
      <c r="AT73" s="248"/>
      <c r="AU73" s="248"/>
      <c r="AV73" s="248"/>
      <c r="AW73" s="386">
        <v>6</v>
      </c>
      <c r="AX73" s="248">
        <v>11</v>
      </c>
      <c r="AY73" s="249">
        <v>4</v>
      </c>
      <c r="AZ73" s="248"/>
      <c r="BA73" s="249">
        <v>4</v>
      </c>
      <c r="BB73" s="249"/>
      <c r="BC73" s="249">
        <v>4</v>
      </c>
      <c r="BD73" s="249">
        <v>3</v>
      </c>
      <c r="BE73" s="249"/>
      <c r="BF73" s="248"/>
      <c r="BG73" s="398"/>
      <c r="BH73" s="248"/>
      <c r="BI73" s="249"/>
      <c r="BJ73" s="250">
        <f t="array" ref="BJ73">SUM(IF(MOD(COLUMN(AV73:BI73),2)=0,AV73:BI73,0))</f>
        <v>14</v>
      </c>
      <c r="BK73" s="250">
        <f t="array" ref="BK73">SUM(IF(MOD(COLUMN(AV73:BI73),2)=1,AV73:BI73,0))</f>
        <v>18</v>
      </c>
      <c r="BL73" s="248"/>
      <c r="BM73" s="248"/>
      <c r="BN73" s="480"/>
    </row>
    <row r="74" spans="1:599" outlineLevel="1">
      <c r="A74" s="409">
        <f t="shared" si="49"/>
        <v>0</v>
      </c>
      <c r="B74" s="405" t="s">
        <v>52</v>
      </c>
      <c r="C74" s="71" t="s">
        <v>103</v>
      </c>
      <c r="D74" s="246">
        <f t="shared" si="47"/>
        <v>0</v>
      </c>
      <c r="E74" s="247">
        <f t="shared" si="48"/>
        <v>0</v>
      </c>
      <c r="F74" s="418"/>
      <c r="G74" s="418"/>
      <c r="H74" s="248"/>
      <c r="I74" s="249"/>
      <c r="J74" s="248"/>
      <c r="K74" s="249"/>
      <c r="L74" s="248"/>
      <c r="M74" s="249"/>
      <c r="N74" s="248"/>
      <c r="O74" s="249"/>
      <c r="P74" s="250">
        <f t="array" ref="P74">SUM(IF(MOD(COLUMN(F74:O74),2)=0,F74:O74,0))</f>
        <v>0</v>
      </c>
      <c r="Q74" s="250">
        <f t="array" ref="Q74">SUM(IF(MOD(COLUMN(F74:O74),2)=1,F74:O74,0))</f>
        <v>0</v>
      </c>
      <c r="R74" s="248"/>
      <c r="S74" s="248"/>
      <c r="T74" s="248"/>
      <c r="U74" s="396"/>
      <c r="V74" s="248"/>
      <c r="W74" s="249"/>
      <c r="X74" s="248"/>
      <c r="Y74" s="249"/>
      <c r="Z74" s="248"/>
      <c r="AA74" s="249"/>
      <c r="AB74" s="248"/>
      <c r="AC74" s="249"/>
      <c r="AD74" s="250">
        <f t="array" ref="AD74">SUM(IF(MOD(COLUMN(T74:AC74),2)=0,T74:AC74,0))</f>
        <v>0</v>
      </c>
      <c r="AE74" s="250">
        <f t="array" ref="AE74">SUM(IF(MOD(COLUMN(T74:AC74),2)=1,T74:AC74,0))</f>
        <v>0</v>
      </c>
      <c r="AF74" s="248"/>
      <c r="AG74" s="248"/>
      <c r="AH74" s="248"/>
      <c r="AI74" s="249"/>
      <c r="AJ74" s="248"/>
      <c r="AK74" s="249"/>
      <c r="AL74" s="248"/>
      <c r="AM74" s="249"/>
      <c r="AN74" s="248"/>
      <c r="AO74" s="249"/>
      <c r="AP74" s="248"/>
      <c r="AQ74" s="249"/>
      <c r="AR74" s="250">
        <f t="array" ref="AR74">SUM(IF(MOD(COLUMN(AH74:AQ74),2)=0,AH74:AQ74,0))</f>
        <v>0</v>
      </c>
      <c r="AS74" s="250">
        <f t="array" ref="AS74">SUM(IF(MOD(COLUMN(AH74:AQ74),2)=1,AH74:AQ74,0))</f>
        <v>0</v>
      </c>
      <c r="AT74" s="248"/>
      <c r="AU74" s="248"/>
      <c r="AV74" s="248"/>
      <c r="AW74" s="386"/>
      <c r="AX74" s="248"/>
      <c r="AY74" s="249"/>
      <c r="AZ74" s="248"/>
      <c r="BA74" s="249"/>
      <c r="BB74" s="377"/>
      <c r="BC74" s="377"/>
      <c r="BD74" s="377"/>
      <c r="BE74" s="377"/>
      <c r="BF74" s="376"/>
      <c r="BG74" s="399"/>
      <c r="BH74" s="376"/>
      <c r="BI74" s="377"/>
      <c r="BJ74" s="250">
        <f t="array" ref="BJ74">SUM(IF(MOD(COLUMN(AV74:BI74),2)=0,AV74:BI74,0))</f>
        <v>0</v>
      </c>
      <c r="BK74" s="250">
        <f t="array" ref="BK74">SUM(IF(MOD(COLUMN(AV74:BI74),2)=1,AV74:BI74,0))</f>
        <v>0</v>
      </c>
      <c r="BL74" s="248"/>
      <c r="BM74" s="248"/>
      <c r="BN74" s="480"/>
    </row>
    <row r="75" spans="1:599" outlineLevel="1">
      <c r="A75" s="409">
        <f t="shared" si="49"/>
        <v>0</v>
      </c>
      <c r="B75" s="406" t="s">
        <v>54</v>
      </c>
      <c r="C75" s="71" t="s">
        <v>103</v>
      </c>
      <c r="D75" s="246">
        <f t="shared" si="47"/>
        <v>0</v>
      </c>
      <c r="E75" s="247">
        <f t="shared" si="48"/>
        <v>0</v>
      </c>
      <c r="F75" s="418"/>
      <c r="G75" s="418"/>
      <c r="H75" s="248"/>
      <c r="I75" s="249"/>
      <c r="J75" s="248"/>
      <c r="K75" s="249"/>
      <c r="L75" s="248"/>
      <c r="M75" s="249"/>
      <c r="N75" s="248"/>
      <c r="O75" s="249"/>
      <c r="P75" s="250">
        <f t="array" ref="P75">SUM(IF(MOD(COLUMN(F75:O75),2)=0,F75:O75,0))</f>
        <v>0</v>
      </c>
      <c r="Q75" s="250">
        <f t="array" ref="Q75">SUM(IF(MOD(COLUMN(F75:O75),2)=1,F75:O75,0))</f>
        <v>0</v>
      </c>
      <c r="R75" s="248"/>
      <c r="S75" s="248"/>
      <c r="T75" s="248"/>
      <c r="U75" s="396"/>
      <c r="V75" s="248"/>
      <c r="W75" s="249"/>
      <c r="X75" s="248"/>
      <c r="Y75" s="249"/>
      <c r="Z75" s="248"/>
      <c r="AA75" s="249"/>
      <c r="AB75" s="248"/>
      <c r="AC75" s="249"/>
      <c r="AD75" s="250">
        <f t="array" ref="AD75">SUM(IF(MOD(COLUMN(T75:AC75),2)=0,T75:AC75,0))</f>
        <v>0</v>
      </c>
      <c r="AE75" s="250">
        <f t="array" ref="AE75">SUM(IF(MOD(COLUMN(T75:AC75),2)=1,T75:AC75,0))</f>
        <v>0</v>
      </c>
      <c r="AF75" s="248"/>
      <c r="AG75" s="248"/>
      <c r="AH75" s="248"/>
      <c r="AI75" s="249"/>
      <c r="AJ75" s="248"/>
      <c r="AK75" s="249"/>
      <c r="AL75" s="248"/>
      <c r="AM75" s="249"/>
      <c r="AN75" s="248"/>
      <c r="AO75" s="249"/>
      <c r="AP75" s="248"/>
      <c r="AQ75" s="249"/>
      <c r="AR75" s="250">
        <f t="array" ref="AR75">SUM(IF(MOD(COLUMN(AH75:AQ75),2)=0,AH75:AQ75,0))</f>
        <v>0</v>
      </c>
      <c r="AS75" s="250">
        <f t="array" ref="AS75">SUM(IF(MOD(COLUMN(AH75:AQ75),2)=1,AH75:AQ75,0))</f>
        <v>0</v>
      </c>
      <c r="AT75" s="248"/>
      <c r="AU75" s="248"/>
      <c r="AV75" s="248"/>
      <c r="AW75" s="386"/>
      <c r="AX75" s="248"/>
      <c r="AY75" s="249"/>
      <c r="AZ75" s="248"/>
      <c r="BA75" s="374"/>
      <c r="BB75" s="374"/>
      <c r="BC75" s="374"/>
      <c r="BD75" s="374"/>
      <c r="BE75" s="374"/>
      <c r="BF75" s="248"/>
      <c r="BG75" s="398"/>
      <c r="BH75" s="248"/>
      <c r="BI75" s="249"/>
      <c r="BJ75" s="250">
        <f t="array" ref="BJ75">SUM(IF(MOD(COLUMN(AV75:BI75),2)=0,AV75:BI75,0))</f>
        <v>0</v>
      </c>
      <c r="BK75" s="250">
        <f t="array" ref="BK75">SUM(IF(MOD(COLUMN(AV75:BI75),2)=1,AV75:BI75,0))</f>
        <v>0</v>
      </c>
      <c r="BL75" s="248"/>
      <c r="BM75" s="248"/>
      <c r="BN75" s="480"/>
    </row>
    <row r="76" spans="1:599" outlineLevel="1">
      <c r="A76" s="409">
        <f t="shared" si="49"/>
        <v>1.4545454545454546</v>
      </c>
      <c r="B76" s="406" t="s">
        <v>56</v>
      </c>
      <c r="C76" s="71" t="s">
        <v>103</v>
      </c>
      <c r="D76" s="246">
        <f t="shared" si="47"/>
        <v>16</v>
      </c>
      <c r="E76" s="247">
        <f t="shared" si="48"/>
        <v>88</v>
      </c>
      <c r="F76" s="418"/>
      <c r="G76" s="418">
        <v>8</v>
      </c>
      <c r="H76" s="248"/>
      <c r="I76" s="249">
        <v>5</v>
      </c>
      <c r="J76" s="248"/>
      <c r="K76" s="249">
        <v>4</v>
      </c>
      <c r="L76" s="248"/>
      <c r="M76" s="249"/>
      <c r="N76" s="248"/>
      <c r="O76" s="249">
        <v>8</v>
      </c>
      <c r="P76" s="250">
        <f t="array" ref="P76">SUM(IF(MOD(COLUMN(F76:O76),2)=0,F76:O76,0))</f>
        <v>0</v>
      </c>
      <c r="Q76" s="250">
        <f t="array" ref="Q76">SUM(IF(MOD(COLUMN(F76:O76),2)=1,F76:O76,0))</f>
        <v>25</v>
      </c>
      <c r="R76" s="248"/>
      <c r="S76" s="248"/>
      <c r="T76" s="248">
        <v>16</v>
      </c>
      <c r="U76" s="396">
        <v>4</v>
      </c>
      <c r="V76" s="248"/>
      <c r="W76" s="249">
        <v>6</v>
      </c>
      <c r="X76" s="248"/>
      <c r="Y76" s="249">
        <v>6</v>
      </c>
      <c r="Z76" s="248"/>
      <c r="AA76" s="249">
        <v>4</v>
      </c>
      <c r="AB76" s="248"/>
      <c r="AC76" s="249">
        <v>7</v>
      </c>
      <c r="AD76" s="250">
        <f t="array" ref="AD76">SUM(IF(MOD(COLUMN(T76:AC76),2)=0,T76:AC76,0))</f>
        <v>16</v>
      </c>
      <c r="AE76" s="250">
        <f t="array" ref="AE76">SUM(IF(MOD(COLUMN(T76:AC76),2)=1,T76:AC76,0))</f>
        <v>27</v>
      </c>
      <c r="AF76" s="248"/>
      <c r="AG76" s="248"/>
      <c r="AH76" s="248"/>
      <c r="AI76" s="249">
        <v>3</v>
      </c>
      <c r="AJ76" s="248"/>
      <c r="AK76" s="249">
        <v>3</v>
      </c>
      <c r="AL76" s="389"/>
      <c r="AM76" s="248">
        <v>8</v>
      </c>
      <c r="AN76" s="248"/>
      <c r="AO76" s="249">
        <v>5</v>
      </c>
      <c r="AP76" s="248"/>
      <c r="AQ76" s="389">
        <v>3</v>
      </c>
      <c r="AR76" s="250">
        <f t="array" ref="AR76">SUM(IF(MOD(COLUMN(AH76:AQ76),2)=0,AH76:AQ76,0))</f>
        <v>0</v>
      </c>
      <c r="AS76" s="250">
        <f t="array" ref="AS76">SUM(IF(MOD(COLUMN(AH76:AQ76),2)=1,AH76:AQ76,0))</f>
        <v>22</v>
      </c>
      <c r="AT76" s="248"/>
      <c r="AU76" s="248"/>
      <c r="AV76" s="248"/>
      <c r="AW76" s="386">
        <v>2</v>
      </c>
      <c r="AX76" s="248"/>
      <c r="AY76" s="249">
        <v>4</v>
      </c>
      <c r="AZ76" s="248"/>
      <c r="BA76" s="374">
        <v>4</v>
      </c>
      <c r="BB76" s="374"/>
      <c r="BC76" s="374">
        <v>4</v>
      </c>
      <c r="BD76" s="374"/>
      <c r="BE76" s="374"/>
      <c r="BF76" s="249"/>
      <c r="BG76" s="400"/>
      <c r="BH76" s="248"/>
      <c r="BI76" s="249"/>
      <c r="BJ76" s="250">
        <f t="array" ref="BJ76">SUM(IF(MOD(COLUMN(AV76:BI76),2)=0,AV76:BI76,0))</f>
        <v>0</v>
      </c>
      <c r="BK76" s="250">
        <f t="array" ref="BK76">SUM(IF(MOD(COLUMN(AV76:BI76),2)=1,AV76:BI76,0))</f>
        <v>14</v>
      </c>
      <c r="BL76" s="248"/>
      <c r="BM76" s="248"/>
      <c r="BN76" s="480"/>
    </row>
    <row r="77" spans="1:599" outlineLevel="1">
      <c r="A77" s="409">
        <f t="shared" si="49"/>
        <v>0</v>
      </c>
      <c r="B77" s="406" t="s">
        <v>21</v>
      </c>
      <c r="C77" s="71" t="s">
        <v>103</v>
      </c>
      <c r="D77" s="246">
        <f t="shared" si="47"/>
        <v>0</v>
      </c>
      <c r="E77" s="247">
        <f t="shared" si="48"/>
        <v>0</v>
      </c>
      <c r="F77" s="418"/>
      <c r="G77" s="418"/>
      <c r="H77" s="248"/>
      <c r="I77" s="249"/>
      <c r="J77" s="248"/>
      <c r="K77" s="249"/>
      <c r="L77" s="389"/>
      <c r="M77" s="248"/>
      <c r="N77" s="248"/>
      <c r="O77" s="249"/>
      <c r="P77" s="250">
        <f t="array" ref="P77">SUM(IF(MOD(COLUMN(F77:O77),2)=0,F77:O77,0))</f>
        <v>0</v>
      </c>
      <c r="Q77" s="250">
        <f t="array" ref="Q77">SUM(IF(MOD(COLUMN(F77:O77),2)=1,F77:O77,0))</f>
        <v>0</v>
      </c>
      <c r="R77" s="248"/>
      <c r="S77" s="248"/>
      <c r="T77" s="248"/>
      <c r="U77" s="396"/>
      <c r="V77" s="248"/>
      <c r="W77" s="249"/>
      <c r="X77" s="248"/>
      <c r="Y77" s="249"/>
      <c r="Z77" s="248"/>
      <c r="AA77" s="249"/>
      <c r="AB77" s="248"/>
      <c r="AC77" s="249"/>
      <c r="AD77" s="250">
        <f t="array" ref="AD77">SUM(IF(MOD(COLUMN(T77:AC77),2)=0,T77:AC77,0))</f>
        <v>0</v>
      </c>
      <c r="AE77" s="250">
        <f t="array" ref="AE77">SUM(IF(MOD(COLUMN(T77:AC77),2)=1,T77:AC77,0))</f>
        <v>0</v>
      </c>
      <c r="AF77" s="248"/>
      <c r="AG77" s="248"/>
      <c r="AH77" s="248"/>
      <c r="AI77" s="249"/>
      <c r="AJ77" s="248"/>
      <c r="AK77" s="249"/>
      <c r="AL77" s="248"/>
      <c r="AM77" s="249"/>
      <c r="AN77" s="248"/>
      <c r="AO77" s="249"/>
      <c r="AP77" s="248"/>
      <c r="AQ77" s="249"/>
      <c r="AR77" s="250">
        <f t="array" ref="AR77">SUM(IF(MOD(COLUMN(AH77:AQ77),2)=0,AH77:AQ77,0))</f>
        <v>0</v>
      </c>
      <c r="AS77" s="250">
        <f t="array" ref="AS77">SUM(IF(MOD(COLUMN(AH77:AQ77),2)=1,AH77:AQ77,0))</f>
        <v>0</v>
      </c>
      <c r="AT77" s="248"/>
      <c r="AU77" s="248"/>
      <c r="AV77" s="248"/>
      <c r="AW77" s="386"/>
      <c r="AX77" s="248"/>
      <c r="AY77" s="249"/>
      <c r="AZ77" s="248"/>
      <c r="BA77" s="374"/>
      <c r="BB77" s="374"/>
      <c r="BC77" s="374"/>
      <c r="BD77" s="374"/>
      <c r="BE77" s="374"/>
      <c r="BF77" s="249"/>
      <c r="BG77" s="400"/>
      <c r="BH77" s="248"/>
      <c r="BI77" s="249"/>
      <c r="BJ77" s="250">
        <f t="array" ref="BJ77">SUM(IF(MOD(COLUMN(AV77:BI77),2)=0,AV77:BI77,0))</f>
        <v>0</v>
      </c>
      <c r="BK77" s="250">
        <f t="array" ref="BK77">SUM(IF(MOD(COLUMN(AV77:BI77),2)=1,AV77:BI77,0))</f>
        <v>0</v>
      </c>
      <c r="BL77" s="248"/>
      <c r="BM77" s="248"/>
      <c r="BN77" s="480"/>
    </row>
    <row r="78" spans="1:599" ht="13.5" outlineLevel="1" thickBot="1">
      <c r="A78" s="411">
        <f t="shared" si="49"/>
        <v>0</v>
      </c>
      <c r="B78" s="405" t="s">
        <v>22</v>
      </c>
      <c r="C78" s="71" t="s">
        <v>103</v>
      </c>
      <c r="D78" s="246">
        <f t="shared" si="47"/>
        <v>0</v>
      </c>
      <c r="E78" s="247">
        <f t="shared" si="48"/>
        <v>8</v>
      </c>
      <c r="F78" s="418"/>
      <c r="G78" s="418"/>
      <c r="H78" s="248"/>
      <c r="I78" s="249"/>
      <c r="J78" s="248"/>
      <c r="K78" s="249"/>
      <c r="L78" s="248"/>
      <c r="M78" s="249">
        <v>8</v>
      </c>
      <c r="N78" s="248"/>
      <c r="O78" s="249"/>
      <c r="P78" s="250">
        <f t="array" ref="P78">SUM(IF(MOD(COLUMN(F78:O78),2)=0,F78:O78,0))</f>
        <v>0</v>
      </c>
      <c r="Q78" s="250">
        <f t="array" ref="Q78">SUM(IF(MOD(COLUMN(F78:O78),2)=1,F78:O78,0))</f>
        <v>8</v>
      </c>
      <c r="R78" s="248"/>
      <c r="S78" s="248"/>
      <c r="T78" s="248"/>
      <c r="U78" s="396"/>
      <c r="V78" s="248"/>
      <c r="W78" s="249"/>
      <c r="X78" s="248"/>
      <c r="Y78" s="249"/>
      <c r="Z78" s="248"/>
      <c r="AA78" s="249"/>
      <c r="AB78" s="248"/>
      <c r="AC78" s="249"/>
      <c r="AD78" s="250">
        <f t="array" ref="AD78">SUM(IF(MOD(COLUMN(T78:AC78),2)=0,T78:AC78,0))</f>
        <v>0</v>
      </c>
      <c r="AE78" s="250">
        <f t="array" ref="AE78">SUM(IF(MOD(COLUMN(T78:AC78),2)=1,T78:AC78,0))</f>
        <v>0</v>
      </c>
      <c r="AF78" s="248"/>
      <c r="AG78" s="248"/>
      <c r="AH78" s="248"/>
      <c r="AI78" s="239"/>
      <c r="AJ78" s="248"/>
      <c r="AK78" s="249"/>
      <c r="AL78" s="248"/>
      <c r="AM78" s="249"/>
      <c r="AN78" s="248"/>
      <c r="AO78" s="249"/>
      <c r="AP78" s="248"/>
      <c r="AQ78" s="249"/>
      <c r="AR78" s="250">
        <f t="array" ref="AR78">SUM(IF(MOD(COLUMN(AH78:AQ78),2)=0,AH78:AQ78,0))</f>
        <v>0</v>
      </c>
      <c r="AS78" s="250">
        <f t="array" ref="AS78">SUM(IF(MOD(COLUMN(AH78:AQ78),2)=1,AH78:AQ78,0))</f>
        <v>0</v>
      </c>
      <c r="AT78" s="248"/>
      <c r="AU78" s="248"/>
      <c r="AV78" s="248"/>
      <c r="AW78" s="386"/>
      <c r="AX78" s="248"/>
      <c r="AY78" s="249"/>
      <c r="AZ78" s="248"/>
      <c r="BA78" s="249"/>
      <c r="BB78" s="379"/>
      <c r="BC78" s="379"/>
      <c r="BD78" s="379"/>
      <c r="BE78" s="379"/>
      <c r="BF78" s="378"/>
      <c r="BG78" s="401"/>
      <c r="BH78" s="378"/>
      <c r="BI78" s="379"/>
      <c r="BJ78" s="250">
        <f t="array" ref="BJ78">SUM(IF(MOD(COLUMN(AV78:BI78),2)=0,AV78:BI78,0))</f>
        <v>0</v>
      </c>
      <c r="BK78" s="250">
        <f t="array" ref="BK78">SUM(IF(MOD(COLUMN(AV78:BI78),2)=1,AV78:BI78,0))</f>
        <v>0</v>
      </c>
      <c r="BL78" s="248"/>
      <c r="BM78" s="248"/>
      <c r="BN78" s="480"/>
    </row>
    <row r="79" spans="1:599">
      <c r="AO79" s="402"/>
      <c r="BG79" s="402"/>
    </row>
    <row r="80" spans="1:599">
      <c r="AO80" s="402"/>
    </row>
    <row r="81" spans="41:41">
      <c r="AO81" s="402"/>
    </row>
  </sheetData>
  <sheetProtection sheet="1" formatCells="0" formatColumns="0" formatRows="0" insertHyperlinks="0" autoFilter="0" pivotTables="0"/>
  <mergeCells count="52">
    <mergeCell ref="A13:A16"/>
    <mergeCell ref="G1:I1"/>
    <mergeCell ref="J1:L1"/>
    <mergeCell ref="M1:O1"/>
    <mergeCell ref="P15:Q15"/>
    <mergeCell ref="F15:G15"/>
    <mergeCell ref="H15:I15"/>
    <mergeCell ref="J15:K15"/>
    <mergeCell ref="L15:M15"/>
    <mergeCell ref="N15:O15"/>
    <mergeCell ref="P1:R1"/>
    <mergeCell ref="R15:S15"/>
    <mergeCell ref="AR15:AS15"/>
    <mergeCell ref="AT15:AU15"/>
    <mergeCell ref="AV15:AW15"/>
    <mergeCell ref="AX15:AY15"/>
    <mergeCell ref="AF15:AG15"/>
    <mergeCell ref="AJ15:AK15"/>
    <mergeCell ref="AL15:AM15"/>
    <mergeCell ref="AN15:AO15"/>
    <mergeCell ref="AP15:AQ15"/>
    <mergeCell ref="BH13:BI13"/>
    <mergeCell ref="P14:Q14"/>
    <mergeCell ref="R14:S14"/>
    <mergeCell ref="T14:U14"/>
    <mergeCell ref="AD14:AE14"/>
    <mergeCell ref="AF14:AG14"/>
    <mergeCell ref="AH14:AI14"/>
    <mergeCell ref="AR14:AS14"/>
    <mergeCell ref="AT14:AU14"/>
    <mergeCell ref="AV14:AW14"/>
    <mergeCell ref="T15:U15"/>
    <mergeCell ref="V15:W15"/>
    <mergeCell ref="X15:Y15"/>
    <mergeCell ref="Z15:AA15"/>
    <mergeCell ref="AB15:AC15"/>
    <mergeCell ref="BH15:BI15"/>
    <mergeCell ref="BJ15:BK15"/>
    <mergeCell ref="BL15:BM15"/>
    <mergeCell ref="BN15:BN78"/>
    <mergeCell ref="V1:X1"/>
    <mergeCell ref="Y1:AA1"/>
    <mergeCell ref="AB1:AD1"/>
    <mergeCell ref="AE1:AG1"/>
    <mergeCell ref="AZ15:BA15"/>
    <mergeCell ref="BF15:BG15"/>
    <mergeCell ref="BB15:BC15"/>
    <mergeCell ref="BD15:BE15"/>
    <mergeCell ref="AD15:AE15"/>
    <mergeCell ref="BJ14:BK14"/>
    <mergeCell ref="BL14:BM14"/>
    <mergeCell ref="AH15:AI15"/>
  </mergeCells>
  <conditionalFormatting sqref="AQ64 O73 M73 H73:K73 H78:O78 H77:K77 H74:O76 N77:O77 BH76:BI77 AF64:AO64 H70:O72 H69:I69 N69:O69 AF77:AQ78 AF65:AQ68 AF70:AQ75 AF69:AM69 AP69:AQ69 AT71:AV78 AX71:BI75 AX78:BI78 AX76:BE77 AT70:BI70 AF76:AK76 AN76:AP76 AT33:AU33 AT32:AX32 AZ32:BI32 B16:G78 H16:BK16 R66:AC78 R65:Z65 AT69:BG69 BB33:BI33 H17:O68 AT34:BI68 AF17:AQ63 R17:AC64 AT17:BI31">
    <cfRule type="expression" dxfId="112" priority="24">
      <formula>B$13 = "x"</formula>
    </cfRule>
  </conditionalFormatting>
  <conditionalFormatting sqref="R14">
    <cfRule type="expression" dxfId="111" priority="23">
      <formula>OR(R$13 = "x", Q$13 = "x")</formula>
    </cfRule>
  </conditionalFormatting>
  <conditionalFormatting sqref="BJ15 BL15 B15:F15 H15 J15 L15 N15 P15 Z15 AJ15 AT15 BH15 R15 AB15 AL15 AV15 T15 AD15 AN15 AX15 V15 AF15 AP15 AZ15 X15 AH15 AR15 BF15 BB15 BD15">
    <cfRule type="expression" dxfId="110" priority="21">
      <formula>B$13 = "x"</formula>
    </cfRule>
  </conditionalFormatting>
  <conditionalFormatting sqref="BL16:BM16">
    <cfRule type="expression" dxfId="109" priority="20">
      <formula>BL$13 = "x"</formula>
    </cfRule>
  </conditionalFormatting>
  <conditionalFormatting sqref="M77 AM76">
    <cfRule type="expression" dxfId="108" priority="25">
      <formula>L$13 = "x"</formula>
    </cfRule>
  </conditionalFormatting>
  <conditionalFormatting sqref="BF76:BF77">
    <cfRule type="expression" dxfId="107" priority="26">
      <formula>BG$13 = "x"</formula>
    </cfRule>
  </conditionalFormatting>
  <conditionalFormatting sqref="P14">
    <cfRule type="expression" dxfId="106" priority="19">
      <formula>OR(P$13 = "x", O$13 = "x")</formula>
    </cfRule>
  </conditionalFormatting>
  <conditionalFormatting sqref="AF14">
    <cfRule type="expression" dxfId="105" priority="18">
      <formula>OR(AF$13 = "x", AE$13 = "x")</formula>
    </cfRule>
  </conditionalFormatting>
  <conditionalFormatting sqref="AD14">
    <cfRule type="expression" dxfId="104" priority="17">
      <formula>OR(AD$13 = "x", AC$13 = "x")</formula>
    </cfRule>
  </conditionalFormatting>
  <conditionalFormatting sqref="AT14">
    <cfRule type="expression" dxfId="103" priority="16">
      <formula>OR(AT$13 = "x", AS$13 = "x")</formula>
    </cfRule>
  </conditionalFormatting>
  <conditionalFormatting sqref="AR14">
    <cfRule type="expression" dxfId="102" priority="15">
      <formula>OR(AR$13 = "x", AQ$13 = "x")</formula>
    </cfRule>
  </conditionalFormatting>
  <conditionalFormatting sqref="BL14">
    <cfRule type="expression" dxfId="101" priority="14">
      <formula>OR(BL$13 = "x", BK$13 = "x")</formula>
    </cfRule>
  </conditionalFormatting>
  <conditionalFormatting sqref="BJ14">
    <cfRule type="expression" dxfId="100" priority="13">
      <formula>OR(BJ$13 = "x", BI$13 = "x")</formula>
    </cfRule>
  </conditionalFormatting>
  <conditionalFormatting sqref="P17:Q78">
    <cfRule type="expression" dxfId="99" priority="12">
      <formula>P$13 = "x"</formula>
    </cfRule>
  </conditionalFormatting>
  <conditionalFormatting sqref="AD17:AE78">
    <cfRule type="expression" dxfId="98" priority="11">
      <formula>AD$13 = "x"</formula>
    </cfRule>
  </conditionalFormatting>
  <conditionalFormatting sqref="AR17:AS78">
    <cfRule type="expression" dxfId="97" priority="10">
      <formula>AR$13 = "x"</formula>
    </cfRule>
  </conditionalFormatting>
  <conditionalFormatting sqref="BL17:BM78">
    <cfRule type="expression" dxfId="96" priority="9">
      <formula>BL$13 = "x"</formula>
    </cfRule>
  </conditionalFormatting>
  <conditionalFormatting sqref="BJ17:BK78">
    <cfRule type="expression" dxfId="95" priority="8">
      <formula>BJ$13 = "x"</formula>
    </cfRule>
  </conditionalFormatting>
  <conditionalFormatting sqref="J69:K69">
    <cfRule type="expression" dxfId="94" priority="7">
      <formula>J$13 = "x"</formula>
    </cfRule>
  </conditionalFormatting>
  <conditionalFormatting sqref="L69:M69">
    <cfRule type="expression" dxfId="93" priority="6">
      <formula>L$13 = "x"</formula>
    </cfRule>
  </conditionalFormatting>
  <conditionalFormatting sqref="AN69:AO69">
    <cfRule type="expression" dxfId="92" priority="5">
      <formula>AN$13 = "x"</formula>
    </cfRule>
  </conditionalFormatting>
  <conditionalFormatting sqref="AW71:AW78">
    <cfRule type="expression" dxfId="91" priority="4">
      <formula>AW$13 = "x"</formula>
    </cfRule>
  </conditionalFormatting>
  <conditionalFormatting sqref="BH69:BI69">
    <cfRule type="expression" dxfId="90" priority="3">
      <formula>BH$13 = "x"</formula>
    </cfRule>
  </conditionalFormatting>
  <conditionalFormatting sqref="AV33:BA33">
    <cfRule type="expression" dxfId="89" priority="2">
      <formula>AV$13 = "x"</formula>
    </cfRule>
  </conditionalFormatting>
  <conditionalFormatting sqref="AY32">
    <cfRule type="expression" dxfId="88" priority="1">
      <formula>AY$13 = "x"</formula>
    </cfRule>
  </conditionalFormatting>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[RBVH_MQB_Productivity_MyMy.xlsx]Reference!#REF!</xm:f>
          </x14:formula1>
          <xm:sqref>B26:B33 B17:B24 B35:B42 B44:B51 B53:B60 B3:B10 B62:B69 B71:B78</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Y81"/>
  <sheetViews>
    <sheetView zoomScale="90" zoomScaleNormal="90" workbookViewId="0" xr3:uid="{51F8DEE0-4D01-5F28-A812-FC0BD7CAC4A5}">
      <pane xSplit="5" ySplit="16" topLeftCell="AP57" activePane="bottomRight" state="frozen"/>
      <selection pane="bottomRight" activeCell="AN3" sqref="AN3"/>
      <selection pane="bottomLeft" activeCell="A13" sqref="A13"/>
      <selection pane="topRight" activeCell="F1" sqref="F1"/>
    </sheetView>
  </sheetViews>
  <sheetFormatPr defaultRowHeight="12.75" outlineLevelRow="1"/>
  <cols>
    <col min="1" max="1" width="4.7109375" bestFit="1" customWidth="1"/>
    <col min="2" max="2" width="27.140625" bestFit="1" customWidth="1"/>
    <col min="3" max="3" width="13.5703125" style="7" bestFit="1" customWidth="1"/>
    <col min="4" max="9" width="12.140625" style="7" customWidth="1"/>
    <col min="10" max="10" width="8.7109375" customWidth="1"/>
    <col min="13" max="13" width="8.42578125" bestFit="1" customWidth="1"/>
    <col min="17" max="17" width="7.42578125" bestFit="1" customWidth="1"/>
    <col min="31" max="31" width="10.85546875" customWidth="1"/>
    <col min="38" max="38" width="10.85546875" customWidth="1"/>
    <col min="43" max="43" width="9.7109375" customWidth="1"/>
    <col min="64" max="64" width="3.5703125" customWidth="1"/>
  </cols>
  <sheetData>
    <row r="1" spans="1:64">
      <c r="C1" s="496" t="s">
        <v>13</v>
      </c>
      <c r="D1" s="496"/>
      <c r="E1" s="496"/>
      <c r="F1" s="496"/>
      <c r="G1" s="487" t="s">
        <v>72</v>
      </c>
      <c r="H1" s="487"/>
      <c r="I1" s="488"/>
      <c r="J1" s="489" t="s">
        <v>73</v>
      </c>
      <c r="K1" s="490"/>
      <c r="L1" s="491"/>
      <c r="M1" s="492" t="s">
        <v>74</v>
      </c>
      <c r="N1" s="493"/>
      <c r="O1" s="494"/>
      <c r="P1" s="495" t="s">
        <v>75</v>
      </c>
      <c r="Q1" s="495"/>
      <c r="R1" s="495"/>
      <c r="S1" s="417"/>
      <c r="T1" s="417"/>
      <c r="U1" s="417"/>
      <c r="V1" s="417"/>
      <c r="W1" s="417"/>
      <c r="X1" s="417"/>
      <c r="Y1" s="417"/>
    </row>
    <row r="2" spans="1:64" outlineLevel="1">
      <c r="B2" s="220"/>
      <c r="C2" s="242" t="s">
        <v>76</v>
      </c>
      <c r="D2" s="243" t="s">
        <v>77</v>
      </c>
      <c r="E2" s="243" t="s">
        <v>19</v>
      </c>
      <c r="F2" s="243" t="s">
        <v>20</v>
      </c>
      <c r="G2" s="221" t="s">
        <v>16</v>
      </c>
      <c r="H2" s="222" t="s">
        <v>78</v>
      </c>
      <c r="I2" s="241" t="s">
        <v>79</v>
      </c>
      <c r="J2" s="223" t="s">
        <v>16</v>
      </c>
      <c r="K2" s="224" t="s">
        <v>78</v>
      </c>
      <c r="L2" s="224" t="s">
        <v>80</v>
      </c>
      <c r="M2" s="225" t="s">
        <v>16</v>
      </c>
      <c r="N2" s="226" t="s">
        <v>78</v>
      </c>
      <c r="O2" s="226" t="s">
        <v>79</v>
      </c>
      <c r="P2" s="62" t="s">
        <v>16</v>
      </c>
      <c r="Q2" s="62" t="s">
        <v>78</v>
      </c>
      <c r="R2" s="62" t="s">
        <v>79</v>
      </c>
      <c r="S2" s="291"/>
      <c r="T2" s="291"/>
      <c r="U2" s="291"/>
      <c r="V2" s="291"/>
      <c r="W2" s="291"/>
      <c r="X2" s="291"/>
      <c r="Y2" s="291"/>
      <c r="Z2" s="81"/>
      <c r="AA2" s="81"/>
      <c r="AB2" s="81"/>
      <c r="BF2" s="286"/>
    </row>
    <row r="3" spans="1:64" outlineLevel="1">
      <c r="B3" s="2" t="s">
        <v>46</v>
      </c>
      <c r="C3" s="258">
        <f ca="1">SUMIF($B$15:$D$87,B3,$D$15:$D$87)</f>
        <v>0</v>
      </c>
      <c r="D3" s="259">
        <f t="shared" ref="D3:D10" ca="1" si="0">SUMIF($B$15:$E$87,B3,$E$15:$E$87)-E53</f>
        <v>0</v>
      </c>
      <c r="E3" s="259">
        <f ca="1">D3/$C$14</f>
        <v>0</v>
      </c>
      <c r="F3" s="287">
        <f ca="1">IF(D3=0,0,C3/E3/$C$13)</f>
        <v>0</v>
      </c>
      <c r="G3" s="258">
        <f ca="1">SUMIF($B$15:$D$87,$B3,$R$15:$R$87)</f>
        <v>0</v>
      </c>
      <c r="H3" s="258">
        <f ca="1">SUMIF($B$15:$D$87,$B3,$S$15:$S$87)</f>
        <v>0</v>
      </c>
      <c r="I3" s="258">
        <f ca="1">SUMIF($B$15:$D$87,$B3,$U$15:$U$87)</f>
        <v>0</v>
      </c>
      <c r="J3" s="258">
        <f ca="1">SUMIF($B$15:$D$87,$B3,$AF$15:$AF$87)</f>
        <v>0</v>
      </c>
      <c r="K3" s="259">
        <f ca="1">SUMIF($B$15:$D$87,$B3,$AG$15:$AG$87)</f>
        <v>0</v>
      </c>
      <c r="L3" s="258">
        <f ca="1">SUMIF($B$15:$D$87,$B3,$AH$15:$AH$87)</f>
        <v>0</v>
      </c>
      <c r="M3" s="258">
        <f ca="1">SUMIF($B$15:$D$87,$B3,$AT$15:$AT$87)</f>
        <v>0</v>
      </c>
      <c r="N3" s="259">
        <f ca="1">SUMIF($B$15:$D$87,$B3,$AU$15:$AU$87)</f>
        <v>0</v>
      </c>
      <c r="O3" s="258">
        <f ca="1">SUMIF($B$15:$D$87,$B3,$AW$15:$AW$87)</f>
        <v>0</v>
      </c>
      <c r="P3" s="258">
        <f ca="1">SUMIF($B$15:$D$87,$B3,$BH$15:$BH$87)</f>
        <v>0</v>
      </c>
      <c r="Q3" s="259">
        <f ca="1">SUMIF($B$15:$D$87,$B3,$BI$15:$BI$87)</f>
        <v>0</v>
      </c>
      <c r="R3" s="258">
        <f ca="1">SUMIF($B$15:$D$87,$B3,$BK$15:$BK$87)</f>
        <v>0</v>
      </c>
      <c r="S3" s="292"/>
      <c r="T3" s="293"/>
      <c r="U3" s="292"/>
      <c r="V3" s="292"/>
      <c r="W3" s="292"/>
      <c r="X3" s="293"/>
      <c r="Y3" s="292"/>
      <c r="Z3" s="385"/>
      <c r="AA3" s="385"/>
      <c r="AB3" s="385"/>
    </row>
    <row r="4" spans="1:64" outlineLevel="1">
      <c r="B4" s="2" t="s">
        <v>48</v>
      </c>
      <c r="C4" s="258">
        <f t="shared" ref="C4:C10" ca="1" si="1">SUMIF($B$15:$D$87,B4,$D$15:$D$87)</f>
        <v>0</v>
      </c>
      <c r="D4" s="259">
        <f t="shared" ca="1" si="0"/>
        <v>0</v>
      </c>
      <c r="E4" s="259">
        <f t="shared" ref="E4:E10" ca="1" si="2">D4/$C$14</f>
        <v>0</v>
      </c>
      <c r="F4" s="287">
        <f ca="1">IF(D4=0,0,C4/E4/$C$13)</f>
        <v>0</v>
      </c>
      <c r="G4" s="258">
        <f t="shared" ref="G4:G10" ca="1" si="3">SUMIF($B$15:$D$87,$B4,$R$15:$R$87)</f>
        <v>0</v>
      </c>
      <c r="H4" s="258">
        <f t="shared" ref="H4:H10" ca="1" si="4">SUMIF($B$15:$D$87,$B4,$S$15:$S$87)</f>
        <v>0</v>
      </c>
      <c r="I4" s="258">
        <f t="shared" ref="I4:I10" ca="1" si="5">SUMIF($B$15:$D$87,$B4,$U$15:$U$87)</f>
        <v>0</v>
      </c>
      <c r="J4" s="258">
        <f t="shared" ref="J4:J10" ca="1" si="6">SUMIF($B$15:$D$87,$B4,$AF$15:$AF$87)</f>
        <v>0</v>
      </c>
      <c r="K4" s="259">
        <f t="shared" ref="K4:K10" ca="1" si="7">SUMIF($B$15:$D$87,$B4,$AG$15:$AG$87)</f>
        <v>0</v>
      </c>
      <c r="L4" s="258">
        <f t="shared" ref="L4:L10" ca="1" si="8">SUMIF($B$15:$D$87,$B4,$AH$15:$AH$87)</f>
        <v>0</v>
      </c>
      <c r="M4" s="258">
        <f t="shared" ref="M4:M10" ca="1" si="9">SUMIF($B$15:$D$87,$B4,$AT$15:$AT$87)</f>
        <v>0</v>
      </c>
      <c r="N4" s="259">
        <f t="shared" ref="N4:N10" ca="1" si="10">SUMIF($B$15:$D$87,$B4,$AU$15:$AU$87)</f>
        <v>0</v>
      </c>
      <c r="O4" s="258">
        <f t="shared" ref="O4:O10" ca="1" si="11">SUMIF($B$15:$D$87,$B4,$AW$15:$AW$87)</f>
        <v>0</v>
      </c>
      <c r="P4" s="258">
        <f t="shared" ref="P4:P10" ca="1" si="12">SUMIF($B$15:$D$87,$B4,$BH$15:$BH$87)</f>
        <v>0</v>
      </c>
      <c r="Q4" s="259">
        <f t="shared" ref="Q4:Q10" ca="1" si="13">SUMIF($B$15:$D$87,$B4,$BI$15:$BI$87)</f>
        <v>0</v>
      </c>
      <c r="R4" s="258">
        <f t="shared" ref="R4:R10" ca="1" si="14">SUMIF($B$15:$D$87,$B4,$BK$15:$BK$87)</f>
        <v>0</v>
      </c>
      <c r="S4" s="292"/>
      <c r="T4" s="293"/>
      <c r="U4" s="292"/>
      <c r="V4" s="292"/>
      <c r="W4" s="292"/>
      <c r="X4" s="293"/>
      <c r="Y4" s="292"/>
      <c r="Z4" s="385"/>
      <c r="AA4" s="385"/>
      <c r="AB4" s="385"/>
    </row>
    <row r="5" spans="1:64" outlineLevel="1">
      <c r="B5" s="2" t="s">
        <v>50</v>
      </c>
      <c r="C5" s="258">
        <f t="shared" ca="1" si="1"/>
        <v>79</v>
      </c>
      <c r="D5" s="259">
        <f t="shared" ca="1" si="0"/>
        <v>255.5</v>
      </c>
      <c r="E5" s="259">
        <f t="shared" ca="1" si="2"/>
        <v>1.5208333333333333</v>
      </c>
      <c r="F5" s="287">
        <f ca="1">IF(D5=0,0,C5/E5/$C$13)</f>
        <v>2.4735812133072406</v>
      </c>
      <c r="G5" s="258">
        <f t="shared" ca="1" si="3"/>
        <v>8</v>
      </c>
      <c r="H5" s="258">
        <f t="shared" ca="1" si="4"/>
        <v>48</v>
      </c>
      <c r="I5" s="258">
        <f t="shared" ca="1" si="5"/>
        <v>0</v>
      </c>
      <c r="J5" s="258">
        <f t="shared" ca="1" si="6"/>
        <v>26</v>
      </c>
      <c r="K5" s="259">
        <f t="shared" ca="1" si="7"/>
        <v>64</v>
      </c>
      <c r="L5" s="258">
        <f t="shared" ca="1" si="8"/>
        <v>0</v>
      </c>
      <c r="M5" s="258">
        <f t="shared" ca="1" si="9"/>
        <v>3</v>
      </c>
      <c r="N5" s="259">
        <f t="shared" ca="1" si="10"/>
        <v>46</v>
      </c>
      <c r="O5" s="258">
        <f t="shared" ca="1" si="11"/>
        <v>0</v>
      </c>
      <c r="P5" s="258">
        <f t="shared" ca="1" si="12"/>
        <v>42</v>
      </c>
      <c r="Q5" s="259">
        <f t="shared" ca="1" si="13"/>
        <v>97.5</v>
      </c>
      <c r="R5" s="258">
        <f t="shared" ca="1" si="14"/>
        <v>0</v>
      </c>
      <c r="S5" s="292"/>
      <c r="T5" s="293"/>
      <c r="U5" s="292"/>
      <c r="V5" s="292"/>
      <c r="W5" s="292"/>
      <c r="X5" s="293"/>
      <c r="Y5" s="292"/>
      <c r="Z5" s="385"/>
      <c r="AA5" s="385"/>
      <c r="AB5" s="385"/>
    </row>
    <row r="6" spans="1:64" outlineLevel="1">
      <c r="B6" s="2" t="s">
        <v>52</v>
      </c>
      <c r="C6" s="258">
        <f t="shared" ca="1" si="1"/>
        <v>20</v>
      </c>
      <c r="D6" s="259">
        <f t="shared" ca="1" si="0"/>
        <v>10</v>
      </c>
      <c r="E6" s="259">
        <f t="shared" ca="1" si="2"/>
        <v>5.9523809523809521E-2</v>
      </c>
      <c r="F6" s="287">
        <f ca="1">IF(D6=0,0,C6/E6/$C$13)</f>
        <v>16</v>
      </c>
      <c r="G6" s="258">
        <f t="shared" ca="1" si="3"/>
        <v>13</v>
      </c>
      <c r="H6" s="258">
        <f t="shared" ca="1" si="4"/>
        <v>5</v>
      </c>
      <c r="I6" s="258">
        <f t="shared" ca="1" si="5"/>
        <v>0</v>
      </c>
      <c r="J6" s="258">
        <f t="shared" ca="1" si="6"/>
        <v>7</v>
      </c>
      <c r="K6" s="259">
        <f t="shared" ca="1" si="7"/>
        <v>3</v>
      </c>
      <c r="L6" s="258">
        <f t="shared" ca="1" si="8"/>
        <v>0</v>
      </c>
      <c r="M6" s="258">
        <f t="shared" ca="1" si="9"/>
        <v>0</v>
      </c>
      <c r="N6" s="259">
        <f t="shared" ca="1" si="10"/>
        <v>0</v>
      </c>
      <c r="O6" s="258">
        <f t="shared" ca="1" si="11"/>
        <v>0</v>
      </c>
      <c r="P6" s="258">
        <f t="shared" ca="1" si="12"/>
        <v>0</v>
      </c>
      <c r="Q6" s="259">
        <f t="shared" ca="1" si="13"/>
        <v>2</v>
      </c>
      <c r="R6" s="258">
        <f t="shared" ca="1" si="14"/>
        <v>0</v>
      </c>
      <c r="S6" s="292"/>
      <c r="T6" s="293"/>
      <c r="U6" s="292"/>
      <c r="V6" s="292"/>
      <c r="W6" s="292"/>
      <c r="X6" s="293"/>
      <c r="Y6" s="292"/>
      <c r="Z6" s="385"/>
      <c r="AA6" s="385"/>
      <c r="AB6" s="385"/>
    </row>
    <row r="7" spans="1:64" outlineLevel="1">
      <c r="B7" s="2" t="s">
        <v>54</v>
      </c>
      <c r="C7" s="258">
        <f t="shared" ca="1" si="1"/>
        <v>292</v>
      </c>
      <c r="D7" s="259">
        <f t="shared" ca="1" si="0"/>
        <v>146</v>
      </c>
      <c r="E7" s="259">
        <f t="shared" ca="1" si="2"/>
        <v>0.86904761904761907</v>
      </c>
      <c r="F7" s="287">
        <f t="shared" ref="F7:F10" ca="1" si="15">IF(D7=0,0,C7/E7/$C$13)</f>
        <v>16</v>
      </c>
      <c r="G7" s="258">
        <f t="shared" ca="1" si="3"/>
        <v>250</v>
      </c>
      <c r="H7" s="258">
        <f t="shared" ca="1" si="4"/>
        <v>68</v>
      </c>
      <c r="I7" s="258">
        <f t="shared" ca="1" si="5"/>
        <v>0</v>
      </c>
      <c r="J7" s="258">
        <f t="shared" ca="1" si="6"/>
        <v>6</v>
      </c>
      <c r="K7" s="259">
        <f t="shared" ca="1" si="7"/>
        <v>44</v>
      </c>
      <c r="L7" s="258">
        <f t="shared" ca="1" si="8"/>
        <v>0</v>
      </c>
      <c r="M7" s="258">
        <f t="shared" ca="1" si="9"/>
        <v>36</v>
      </c>
      <c r="N7" s="259">
        <f t="shared" ca="1" si="10"/>
        <v>34</v>
      </c>
      <c r="O7" s="258">
        <f t="shared" ca="1" si="11"/>
        <v>0</v>
      </c>
      <c r="P7" s="258">
        <f t="shared" ca="1" si="12"/>
        <v>0</v>
      </c>
      <c r="Q7" s="259">
        <f t="shared" ca="1" si="13"/>
        <v>0</v>
      </c>
      <c r="R7" s="258">
        <f t="shared" ca="1" si="14"/>
        <v>0</v>
      </c>
      <c r="S7" s="292"/>
      <c r="T7" s="293"/>
      <c r="U7" s="292"/>
      <c r="V7" s="292"/>
      <c r="W7" s="292"/>
      <c r="X7" s="293"/>
      <c r="Y7" s="292"/>
      <c r="Z7" s="385"/>
      <c r="AA7" s="385"/>
      <c r="AB7" s="385"/>
    </row>
    <row r="8" spans="1:64" outlineLevel="1">
      <c r="B8" s="2" t="s">
        <v>56</v>
      </c>
      <c r="C8" s="258">
        <f t="shared" ca="1" si="1"/>
        <v>0</v>
      </c>
      <c r="D8" s="259">
        <f t="shared" ca="1" si="0"/>
        <v>541</v>
      </c>
      <c r="E8" s="259">
        <f t="shared" ca="1" si="2"/>
        <v>3.2202380952380953</v>
      </c>
      <c r="F8" s="287">
        <f t="shared" ca="1" si="15"/>
        <v>0</v>
      </c>
      <c r="G8" s="258">
        <f t="shared" ca="1" si="3"/>
        <v>0</v>
      </c>
      <c r="H8" s="258">
        <f t="shared" ca="1" si="4"/>
        <v>189</v>
      </c>
      <c r="I8" s="258">
        <f t="shared" ca="1" si="5"/>
        <v>0</v>
      </c>
      <c r="J8" s="258">
        <f t="shared" ca="1" si="6"/>
        <v>0</v>
      </c>
      <c r="K8" s="259">
        <f t="shared" ca="1" si="7"/>
        <v>169.5</v>
      </c>
      <c r="L8" s="258">
        <f t="shared" ca="1" si="8"/>
        <v>0</v>
      </c>
      <c r="M8" s="258">
        <f t="shared" ca="1" si="9"/>
        <v>0</v>
      </c>
      <c r="N8" s="259">
        <f t="shared" ca="1" si="10"/>
        <v>179</v>
      </c>
      <c r="O8" s="258">
        <f t="shared" ca="1" si="11"/>
        <v>0</v>
      </c>
      <c r="P8" s="258">
        <f t="shared" ca="1" si="12"/>
        <v>0</v>
      </c>
      <c r="Q8" s="259">
        <f t="shared" ca="1" si="13"/>
        <v>159.5</v>
      </c>
      <c r="R8" s="258">
        <f t="shared" ca="1" si="14"/>
        <v>0</v>
      </c>
      <c r="S8" s="292"/>
      <c r="T8" s="293"/>
      <c r="U8" s="292"/>
      <c r="V8" s="292"/>
      <c r="W8" s="292"/>
      <c r="X8" s="293"/>
      <c r="Y8" s="292"/>
      <c r="Z8" s="385"/>
      <c r="AA8" s="385"/>
      <c r="AB8" s="385"/>
    </row>
    <row r="9" spans="1:64" outlineLevel="1">
      <c r="B9" s="2" t="s">
        <v>21</v>
      </c>
      <c r="C9" s="258">
        <f t="shared" ca="1" si="1"/>
        <v>0</v>
      </c>
      <c r="D9" s="259">
        <f t="shared" ca="1" si="0"/>
        <v>25</v>
      </c>
      <c r="E9" s="259">
        <f t="shared" ca="1" si="2"/>
        <v>0.14880952380952381</v>
      </c>
      <c r="F9" s="287">
        <f t="shared" ca="1" si="15"/>
        <v>0</v>
      </c>
      <c r="G9" s="258">
        <f t="shared" ca="1" si="3"/>
        <v>0</v>
      </c>
      <c r="H9" s="258">
        <f t="shared" ca="1" si="4"/>
        <v>14</v>
      </c>
      <c r="I9" s="258">
        <f t="shared" ca="1" si="5"/>
        <v>0</v>
      </c>
      <c r="J9" s="258">
        <f t="shared" ca="1" si="6"/>
        <v>0</v>
      </c>
      <c r="K9" s="259">
        <f t="shared" ca="1" si="7"/>
        <v>1.5</v>
      </c>
      <c r="L9" s="258">
        <f t="shared" ca="1" si="8"/>
        <v>0</v>
      </c>
      <c r="M9" s="258">
        <f t="shared" ca="1" si="9"/>
        <v>0</v>
      </c>
      <c r="N9" s="259">
        <f t="shared" ca="1" si="10"/>
        <v>3</v>
      </c>
      <c r="O9" s="258">
        <f t="shared" ca="1" si="11"/>
        <v>0</v>
      </c>
      <c r="P9" s="258">
        <f t="shared" ca="1" si="12"/>
        <v>0</v>
      </c>
      <c r="Q9" s="259">
        <f t="shared" ca="1" si="13"/>
        <v>6.5</v>
      </c>
      <c r="R9" s="258">
        <f t="shared" ca="1" si="14"/>
        <v>0</v>
      </c>
      <c r="S9" s="292"/>
      <c r="T9" s="293"/>
      <c r="U9" s="292"/>
      <c r="V9" s="292"/>
      <c r="W9" s="292"/>
      <c r="X9" s="293"/>
      <c r="Y9" s="292"/>
    </row>
    <row r="10" spans="1:64" outlineLevel="1">
      <c r="B10" s="2" t="s">
        <v>22</v>
      </c>
      <c r="C10" s="258">
        <f t="shared" ca="1" si="1"/>
        <v>0</v>
      </c>
      <c r="D10" s="259">
        <f t="shared" ca="1" si="0"/>
        <v>34</v>
      </c>
      <c r="E10" s="259">
        <f t="shared" ca="1" si="2"/>
        <v>0.20238095238095238</v>
      </c>
      <c r="F10" s="287">
        <f t="shared" ca="1" si="15"/>
        <v>0</v>
      </c>
      <c r="G10" s="258">
        <f t="shared" ca="1" si="3"/>
        <v>0</v>
      </c>
      <c r="H10" s="258">
        <f t="shared" ca="1" si="4"/>
        <v>12</v>
      </c>
      <c r="I10" s="258">
        <f t="shared" ca="1" si="5"/>
        <v>0</v>
      </c>
      <c r="J10" s="258">
        <f t="shared" ca="1" si="6"/>
        <v>0</v>
      </c>
      <c r="K10" s="259">
        <f t="shared" ca="1" si="7"/>
        <v>2</v>
      </c>
      <c r="L10" s="258">
        <f t="shared" ca="1" si="8"/>
        <v>0</v>
      </c>
      <c r="M10" s="258">
        <f t="shared" ca="1" si="9"/>
        <v>0</v>
      </c>
      <c r="N10" s="259">
        <f t="shared" ca="1" si="10"/>
        <v>16</v>
      </c>
      <c r="O10" s="258">
        <f t="shared" ca="1" si="11"/>
        <v>0</v>
      </c>
      <c r="P10" s="258">
        <f t="shared" ca="1" si="12"/>
        <v>0</v>
      </c>
      <c r="Q10" s="259">
        <f t="shared" ca="1" si="13"/>
        <v>16</v>
      </c>
      <c r="R10" s="258">
        <f t="shared" ca="1" si="14"/>
        <v>0</v>
      </c>
      <c r="S10" s="292"/>
      <c r="T10" s="293"/>
      <c r="U10" s="292"/>
      <c r="V10" s="292"/>
      <c r="W10" s="292"/>
      <c r="X10" s="293"/>
      <c r="Y10" s="292"/>
    </row>
    <row r="11" spans="1:64" ht="7.5" customHeight="1" outlineLevel="1" collapsed="1">
      <c r="J11" s="229"/>
    </row>
    <row r="12" spans="1:64" ht="7.5" customHeight="1" outlineLevel="1" thickBot="1">
      <c r="J12" s="7"/>
    </row>
    <row r="13" spans="1:64" s="232" customFormat="1" ht="12.75" customHeight="1" outlineLevel="1">
      <c r="A13" s="484" t="s">
        <v>81</v>
      </c>
      <c r="B13" s="412" t="s">
        <v>82</v>
      </c>
      <c r="C13" s="218">
        <v>21</v>
      </c>
      <c r="D13" s="218"/>
      <c r="E13" s="230"/>
      <c r="F13" s="230"/>
      <c r="G13" s="230"/>
      <c r="H13" s="230"/>
      <c r="I13" s="230"/>
      <c r="J13" s="231" t="str">
        <f>IF(OR(WEEKDAY(J15,17)=1,WEEKDAY(J15,17)=7),"x","")</f>
        <v/>
      </c>
      <c r="K13" s="288"/>
      <c r="L13" s="231" t="str">
        <f t="shared" ref="L13" si="16">IF(OR(WEEKDAY(L15,17)=1,WEEKDAY(L15,17)=7),"x","")</f>
        <v/>
      </c>
      <c r="M13" s="288"/>
      <c r="N13" s="231" t="str">
        <f t="shared" ref="N13" si="17">IF(OR(WEEKDAY(N15,17)=1,WEEKDAY(N15,17)=7),"x","")</f>
        <v/>
      </c>
      <c r="O13" s="288"/>
      <c r="P13" s="231" t="str">
        <f t="shared" ref="P13" si="18">IF(OR(WEEKDAY(P15,17)=1,WEEKDAY(P15,17)=7),"x","")</f>
        <v/>
      </c>
      <c r="Q13" s="288"/>
      <c r="R13" s="231" t="str">
        <f t="shared" ref="R13:AR13" si="19">IF(OR(WEEKDAY(R15,17)=1,WEEKDAY(R15,17)=7),"x","")</f>
        <v>x</v>
      </c>
      <c r="S13" s="231" t="str">
        <f t="shared" si="19"/>
        <v>x</v>
      </c>
      <c r="T13" s="231" t="str">
        <f t="shared" si="19"/>
        <v>x</v>
      </c>
      <c r="U13" s="231" t="str">
        <f t="shared" si="19"/>
        <v>x</v>
      </c>
      <c r="V13" s="231" t="str">
        <f t="shared" si="19"/>
        <v/>
      </c>
      <c r="W13" s="231"/>
      <c r="X13" s="231" t="str">
        <f t="shared" si="19"/>
        <v/>
      </c>
      <c r="Y13" s="288"/>
      <c r="Z13" s="231" t="str">
        <f t="shared" ref="Z13" si="20">IF(OR(WEEKDAY(Z15,17)=1,WEEKDAY(Z15,17)=7),"x","")</f>
        <v/>
      </c>
      <c r="AA13" s="288"/>
      <c r="AB13" s="231" t="str">
        <f t="shared" ref="AB13:AX13" si="21">IF(OR(WEEKDAY(AB15,17)=1,WEEKDAY(AB15,17)=7),"x","")</f>
        <v/>
      </c>
      <c r="AC13" s="288"/>
      <c r="AD13" s="231" t="str">
        <f t="shared" ref="AD13" si="22">IF(OR(WEEKDAY(AD15,17)=1,WEEKDAY(AD15,17)=7),"x","")</f>
        <v/>
      </c>
      <c r="AE13" s="288"/>
      <c r="AF13" s="231" t="str">
        <f t="shared" ref="AF13:BF13" si="23">IF(OR(WEEKDAY(AF15,17)=1,WEEKDAY(AF15,17)=7),"x","")</f>
        <v>x</v>
      </c>
      <c r="AG13" s="231" t="str">
        <f t="shared" si="23"/>
        <v>x</v>
      </c>
      <c r="AH13" s="231" t="str">
        <f t="shared" si="23"/>
        <v>x</v>
      </c>
      <c r="AI13" s="231" t="str">
        <f t="shared" si="23"/>
        <v>x</v>
      </c>
      <c r="AJ13" s="231" t="str">
        <f t="shared" si="23"/>
        <v/>
      </c>
      <c r="AK13" s="231"/>
      <c r="AL13" s="231" t="str">
        <f t="shared" si="23"/>
        <v/>
      </c>
      <c r="AM13" s="288"/>
      <c r="AN13" s="231" t="str">
        <f t="shared" ref="AN13:BH13" si="24">IF(OR(WEEKDAY(AN15,17)=1,WEEKDAY(AN15,17)=7),"x","")</f>
        <v/>
      </c>
      <c r="AO13" s="288"/>
      <c r="AP13" s="231" t="str">
        <f t="shared" ref="AP13" si="25">IF(OR(WEEKDAY(AP15,17)=1,WEEKDAY(AP15,17)=7),"x","")</f>
        <v/>
      </c>
      <c r="AQ13" s="288"/>
      <c r="AR13" s="231" t="str">
        <f t="shared" si="19"/>
        <v/>
      </c>
      <c r="AS13" s="288"/>
      <c r="AT13" s="231" t="str">
        <f t="shared" ref="AT13:AW13" si="26">IF(OR(WEEKDAY(AT15,17)=1,WEEKDAY(AT15,17)=7),"x","")</f>
        <v>x</v>
      </c>
      <c r="AU13" s="231" t="str">
        <f t="shared" si="26"/>
        <v>x</v>
      </c>
      <c r="AV13" s="231" t="str">
        <f t="shared" si="26"/>
        <v>x</v>
      </c>
      <c r="AW13" s="231" t="str">
        <f t="shared" si="26"/>
        <v>x</v>
      </c>
      <c r="AX13" s="231" t="str">
        <f t="shared" si="21"/>
        <v/>
      </c>
      <c r="AY13" s="231"/>
      <c r="AZ13" s="231" t="str">
        <f t="shared" si="23"/>
        <v/>
      </c>
      <c r="BA13" s="288"/>
      <c r="BB13" s="231" t="str">
        <f t="shared" si="23"/>
        <v/>
      </c>
      <c r="BC13" s="288"/>
      <c r="BD13" s="231" t="str">
        <f t="shared" ref="BD13" si="27">IF(OR(WEEKDAY(BD15,17)=1,WEEKDAY(BD15,17)=7),"x","")</f>
        <v/>
      </c>
      <c r="BE13" s="288"/>
      <c r="BF13" s="482" t="str">
        <f t="shared" si="23"/>
        <v/>
      </c>
      <c r="BG13" s="483"/>
      <c r="BH13" s="381" t="str">
        <f t="shared" si="24"/>
        <v>x</v>
      </c>
      <c r="BI13" s="382" t="s">
        <v>83</v>
      </c>
      <c r="BJ13" s="381" t="str">
        <f t="shared" ref="BJ13" si="28">IF(OR(WEEKDAY(BJ15,17)=1,WEEKDAY(BJ15,17)=7),"x","")</f>
        <v>x</v>
      </c>
      <c r="BK13" s="382" t="s">
        <v>83</v>
      </c>
    </row>
    <row r="14" spans="1:64" s="7" customFormat="1" ht="12.95" customHeight="1">
      <c r="A14" s="485"/>
      <c r="B14" s="412" t="s">
        <v>84</v>
      </c>
      <c r="C14" s="218">
        <f>C13*8</f>
        <v>168</v>
      </c>
      <c r="D14" s="218"/>
      <c r="E14" s="230"/>
      <c r="F14" s="230"/>
      <c r="G14" s="230"/>
      <c r="H14" s="230"/>
      <c r="I14" s="230"/>
      <c r="J14" s="233"/>
      <c r="K14" s="234"/>
      <c r="L14" s="233"/>
      <c r="M14" s="234"/>
      <c r="N14" s="233"/>
      <c r="O14" s="234"/>
      <c r="P14" s="233"/>
      <c r="Q14" s="234"/>
      <c r="R14" s="477" t="s">
        <v>85</v>
      </c>
      <c r="S14" s="478"/>
      <c r="T14" s="477" t="s">
        <v>86</v>
      </c>
      <c r="U14" s="478"/>
      <c r="V14" s="477"/>
      <c r="W14" s="478"/>
      <c r="X14" s="233"/>
      <c r="Y14" s="234"/>
      <c r="Z14" s="233"/>
      <c r="AA14" s="234"/>
      <c r="AB14" s="233"/>
      <c r="AC14" s="234"/>
      <c r="AD14" s="233"/>
      <c r="AE14" s="234"/>
      <c r="AF14" s="477" t="s">
        <v>87</v>
      </c>
      <c r="AG14" s="478"/>
      <c r="AH14" s="477" t="s">
        <v>86</v>
      </c>
      <c r="AI14" s="478"/>
      <c r="AJ14" s="477"/>
      <c r="AK14" s="478"/>
      <c r="AL14" s="233"/>
      <c r="AM14" s="234"/>
      <c r="AN14" s="233"/>
      <c r="AO14" s="234"/>
      <c r="AP14" s="233"/>
      <c r="AQ14" s="234"/>
      <c r="AR14" s="233"/>
      <c r="AS14" s="234"/>
      <c r="AT14" s="477" t="s">
        <v>88</v>
      </c>
      <c r="AU14" s="478"/>
      <c r="AV14" s="477" t="s">
        <v>86</v>
      </c>
      <c r="AW14" s="478"/>
      <c r="AX14" s="477"/>
      <c r="AY14" s="478"/>
      <c r="AZ14" s="233"/>
      <c r="BA14" s="234"/>
      <c r="BB14" s="233"/>
      <c r="BC14" s="234"/>
      <c r="BD14" s="233"/>
      <c r="BE14" s="234"/>
      <c r="BF14" s="233"/>
      <c r="BG14" s="234"/>
      <c r="BH14" s="477" t="s">
        <v>89</v>
      </c>
      <c r="BI14" s="478"/>
      <c r="BJ14" s="477" t="s">
        <v>86</v>
      </c>
      <c r="BK14" s="478"/>
      <c r="BL14"/>
    </row>
    <row r="15" spans="1:64" s="7" customFormat="1" ht="12.95" customHeight="1">
      <c r="A15" s="485"/>
      <c r="B15" s="412" t="s">
        <v>90</v>
      </c>
      <c r="C15" s="218" t="s">
        <v>91</v>
      </c>
      <c r="D15" s="218" t="s">
        <v>92</v>
      </c>
      <c r="E15" s="230" t="s">
        <v>92</v>
      </c>
      <c r="F15" s="476">
        <v>43770</v>
      </c>
      <c r="G15" s="476"/>
      <c r="H15" s="476">
        <v>43773</v>
      </c>
      <c r="I15" s="476"/>
      <c r="J15" s="476">
        <v>43774</v>
      </c>
      <c r="K15" s="476"/>
      <c r="L15" s="476">
        <v>43775</v>
      </c>
      <c r="M15" s="476"/>
      <c r="N15" s="476">
        <v>43776</v>
      </c>
      <c r="O15" s="476"/>
      <c r="P15" s="476">
        <v>43777</v>
      </c>
      <c r="Q15" s="476"/>
      <c r="R15" s="476">
        <v>43778</v>
      </c>
      <c r="S15" s="476"/>
      <c r="T15" s="476">
        <v>43779</v>
      </c>
      <c r="U15" s="476"/>
      <c r="V15" s="476">
        <v>43780</v>
      </c>
      <c r="W15" s="476"/>
      <c r="X15" s="476">
        <v>43781</v>
      </c>
      <c r="Y15" s="476"/>
      <c r="Z15" s="476">
        <v>43782</v>
      </c>
      <c r="AA15" s="476"/>
      <c r="AB15" s="476">
        <v>43783</v>
      </c>
      <c r="AC15" s="476"/>
      <c r="AD15" s="476">
        <v>43784</v>
      </c>
      <c r="AE15" s="476"/>
      <c r="AF15" s="476">
        <v>43785</v>
      </c>
      <c r="AG15" s="476"/>
      <c r="AH15" s="476">
        <v>43786</v>
      </c>
      <c r="AI15" s="476"/>
      <c r="AJ15" s="476">
        <v>43787</v>
      </c>
      <c r="AK15" s="476"/>
      <c r="AL15" s="476">
        <v>43788</v>
      </c>
      <c r="AM15" s="476"/>
      <c r="AN15" s="476">
        <v>43789</v>
      </c>
      <c r="AO15" s="476"/>
      <c r="AP15" s="476">
        <v>43790</v>
      </c>
      <c r="AQ15" s="476"/>
      <c r="AR15" s="476">
        <v>43791</v>
      </c>
      <c r="AS15" s="476"/>
      <c r="AT15" s="476">
        <v>43792</v>
      </c>
      <c r="AU15" s="476"/>
      <c r="AV15" s="476">
        <v>43793</v>
      </c>
      <c r="AW15" s="476"/>
      <c r="AX15" s="476">
        <v>43794</v>
      </c>
      <c r="AY15" s="476"/>
      <c r="AZ15" s="476">
        <v>43795</v>
      </c>
      <c r="BA15" s="476"/>
      <c r="BB15" s="476">
        <v>43796</v>
      </c>
      <c r="BC15" s="476"/>
      <c r="BD15" s="476">
        <v>43797</v>
      </c>
      <c r="BE15" s="476"/>
      <c r="BF15" s="476">
        <v>43798</v>
      </c>
      <c r="BG15" s="476"/>
      <c r="BH15" s="477">
        <v>43764</v>
      </c>
      <c r="BI15" s="478"/>
      <c r="BJ15" s="477">
        <v>43765</v>
      </c>
      <c r="BK15" s="478"/>
      <c r="BL15" s="479"/>
    </row>
    <row r="16" spans="1:64" s="7" customFormat="1">
      <c r="A16" s="486"/>
      <c r="B16" s="413"/>
      <c r="C16" s="219"/>
      <c r="D16" s="219" t="s">
        <v>93</v>
      </c>
      <c r="E16" s="219" t="s">
        <v>19</v>
      </c>
      <c r="F16" s="29" t="s">
        <v>16</v>
      </c>
      <c r="G16" s="29" t="s">
        <v>19</v>
      </c>
      <c r="H16" s="29" t="s">
        <v>16</v>
      </c>
      <c r="I16" s="29" t="s">
        <v>19</v>
      </c>
      <c r="J16" s="29" t="s">
        <v>16</v>
      </c>
      <c r="K16" s="29" t="s">
        <v>19</v>
      </c>
      <c r="L16" s="29" t="s">
        <v>16</v>
      </c>
      <c r="M16" s="29" t="s">
        <v>19</v>
      </c>
      <c r="N16" s="29" t="s">
        <v>16</v>
      </c>
      <c r="O16" s="29" t="s">
        <v>19</v>
      </c>
      <c r="P16" s="29" t="s">
        <v>16</v>
      </c>
      <c r="Q16" s="29" t="s">
        <v>19</v>
      </c>
      <c r="R16" s="29" t="s">
        <v>16</v>
      </c>
      <c r="S16" s="29" t="s">
        <v>19</v>
      </c>
      <c r="T16" s="29" t="s">
        <v>16</v>
      </c>
      <c r="U16" s="29" t="s">
        <v>94</v>
      </c>
      <c r="V16" s="29" t="s">
        <v>16</v>
      </c>
      <c r="W16" s="29" t="s">
        <v>19</v>
      </c>
      <c r="X16" s="29" t="s">
        <v>16</v>
      </c>
      <c r="Y16" s="29" t="s">
        <v>19</v>
      </c>
      <c r="Z16" s="29" t="s">
        <v>16</v>
      </c>
      <c r="AA16" s="29" t="s">
        <v>19</v>
      </c>
      <c r="AB16" s="29" t="s">
        <v>16</v>
      </c>
      <c r="AC16" s="29" t="s">
        <v>19</v>
      </c>
      <c r="AD16" s="29" t="s">
        <v>16</v>
      </c>
      <c r="AE16" s="29" t="s">
        <v>19</v>
      </c>
      <c r="AF16" s="29" t="s">
        <v>16</v>
      </c>
      <c r="AG16" s="29" t="s">
        <v>19</v>
      </c>
      <c r="AH16" s="29" t="s">
        <v>16</v>
      </c>
      <c r="AI16" s="29" t="s">
        <v>94</v>
      </c>
      <c r="AJ16" s="29" t="s">
        <v>16</v>
      </c>
      <c r="AK16" s="29" t="s">
        <v>19</v>
      </c>
      <c r="AL16" s="29" t="s">
        <v>16</v>
      </c>
      <c r="AM16" s="29" t="s">
        <v>19</v>
      </c>
      <c r="AN16" s="29" t="s">
        <v>16</v>
      </c>
      <c r="AO16" s="29" t="s">
        <v>19</v>
      </c>
      <c r="AP16" s="29" t="s">
        <v>16</v>
      </c>
      <c r="AQ16" s="29" t="s">
        <v>19</v>
      </c>
      <c r="AR16" s="29" t="s">
        <v>16</v>
      </c>
      <c r="AS16" s="29" t="s">
        <v>19</v>
      </c>
      <c r="AT16" s="29" t="s">
        <v>16</v>
      </c>
      <c r="AU16" s="29" t="s">
        <v>19</v>
      </c>
      <c r="AV16" s="29" t="s">
        <v>16</v>
      </c>
      <c r="AW16" s="29" t="s">
        <v>94</v>
      </c>
      <c r="AX16" s="29" t="s">
        <v>16</v>
      </c>
      <c r="AY16" s="29" t="s">
        <v>19</v>
      </c>
      <c r="AZ16" s="29" t="s">
        <v>16</v>
      </c>
      <c r="BA16" s="29" t="s">
        <v>19</v>
      </c>
      <c r="BB16" s="29" t="s">
        <v>16</v>
      </c>
      <c r="BC16" s="29" t="s">
        <v>19</v>
      </c>
      <c r="BD16" s="29" t="s">
        <v>16</v>
      </c>
      <c r="BE16" s="29" t="s">
        <v>19</v>
      </c>
      <c r="BF16" s="29" t="s">
        <v>16</v>
      </c>
      <c r="BG16" s="29" t="s">
        <v>19</v>
      </c>
      <c r="BH16" s="29" t="s">
        <v>16</v>
      </c>
      <c r="BI16" s="29" t="s">
        <v>19</v>
      </c>
      <c r="BJ16" s="29" t="s">
        <v>16</v>
      </c>
      <c r="BK16" s="29" t="s">
        <v>94</v>
      </c>
      <c r="BL16" s="480"/>
    </row>
    <row r="17" spans="1:64" outlineLevel="1">
      <c r="A17" s="409">
        <f>IF(E17=0,0,D17/(E17/$C$14)/$C$13)</f>
        <v>0</v>
      </c>
      <c r="B17" s="405" t="s">
        <v>46</v>
      </c>
      <c r="C17" s="71" t="s">
        <v>95</v>
      </c>
      <c r="D17" s="246">
        <f t="shared" ref="D17:D24" si="29">SUMIF($J$14:$BK$14,"*Total*",$J17:$BK17)</f>
        <v>0</v>
      </c>
      <c r="E17" s="247">
        <f t="shared" ref="E17:E24" si="30">SUMIFS(J17:BK17, $J$13:$BK$13,"x",$J$16:$BK$16,"*Effort*")</f>
        <v>0</v>
      </c>
      <c r="F17" s="418"/>
      <c r="G17" s="418"/>
      <c r="H17" s="418"/>
      <c r="I17" s="418"/>
      <c r="J17" s="248"/>
      <c r="K17" s="249"/>
      <c r="L17" s="248"/>
      <c r="M17" s="249"/>
      <c r="N17" s="248"/>
      <c r="O17" s="249"/>
      <c r="P17" s="248"/>
      <c r="Q17" s="249"/>
      <c r="R17" s="250">
        <f t="array" ref="R17">SUM(IF(MOD(COLUMN(F17:Q17),2)=0,F17:Q17,0))</f>
        <v>0</v>
      </c>
      <c r="S17" s="250">
        <f t="array" ref="S17">SUM(IF(MOD(COLUMN(F17:Q17),2)=1,F17:Q17,0))</f>
        <v>0</v>
      </c>
      <c r="T17" s="248"/>
      <c r="U17" s="248"/>
      <c r="V17" s="248"/>
      <c r="W17" s="386"/>
      <c r="X17" s="248"/>
      <c r="Y17" s="249"/>
      <c r="Z17" s="248"/>
      <c r="AA17" s="249"/>
      <c r="AB17" s="248"/>
      <c r="AC17" s="249"/>
      <c r="AD17" s="248"/>
      <c r="AE17" s="249"/>
      <c r="AF17" s="250">
        <f t="array" ref="AF17">SUM(IF(MOD(COLUMN(V17:AE17),2)=0,V17:AE17,0))</f>
        <v>0</v>
      </c>
      <c r="AG17" s="250">
        <f t="array" ref="AG17">SUM(IF(MOD(COLUMN(V17:AE17),2)=1,V17:AE17,0))</f>
        <v>0</v>
      </c>
      <c r="AH17" s="248"/>
      <c r="AI17" s="248"/>
      <c r="AJ17" s="248"/>
      <c r="AK17" s="239"/>
      <c r="AL17" s="248"/>
      <c r="AM17" s="249"/>
      <c r="AN17" s="248"/>
      <c r="AO17" s="249"/>
      <c r="AP17" s="248"/>
      <c r="AQ17" s="249"/>
      <c r="AR17" s="248"/>
      <c r="AS17" s="249"/>
      <c r="AT17" s="250">
        <f t="array" ref="AT17">SUM(IF(MOD(COLUMN(AJ17:AS17),2)=0,AJ17:AS17,0))</f>
        <v>0</v>
      </c>
      <c r="AU17" s="250">
        <f t="array" ref="AU17">SUM(IF(MOD(COLUMN(AJ17:AS17),2)=1,AJ17:AS17,0))</f>
        <v>0</v>
      </c>
      <c r="AV17" s="248"/>
      <c r="AW17" s="248"/>
      <c r="AX17" s="248"/>
      <c r="AY17" s="239"/>
      <c r="AZ17" s="248"/>
      <c r="BA17" s="249"/>
      <c r="BB17" s="248"/>
      <c r="BC17" s="249"/>
      <c r="BD17" s="248"/>
      <c r="BE17" s="249"/>
      <c r="BF17" s="248"/>
      <c r="BG17" s="249"/>
      <c r="BH17" s="250">
        <f t="array" ref="BH17">SUM(IF(MOD(COLUMN(AX17:BG17),2)=0,AX17:BG17,0))</f>
        <v>0</v>
      </c>
      <c r="BI17" s="250">
        <f t="array" ref="BI17">SUM(IF(MOD(COLUMN(AX17:BG17),2)=1,AX17:BG17,0))</f>
        <v>0</v>
      </c>
      <c r="BJ17" s="248"/>
      <c r="BK17" s="248"/>
      <c r="BL17" s="480"/>
    </row>
    <row r="18" spans="1:64" outlineLevel="1">
      <c r="A18" s="409">
        <f t="shared" ref="A18:A24" si="31">IF(E18=0,0,D18/(E18/$C$14)/$C$13)</f>
        <v>0</v>
      </c>
      <c r="B18" s="405" t="s">
        <v>48</v>
      </c>
      <c r="C18" s="71" t="s">
        <v>95</v>
      </c>
      <c r="D18" s="246">
        <f t="shared" si="29"/>
        <v>0</v>
      </c>
      <c r="E18" s="247">
        <f t="shared" si="30"/>
        <v>0</v>
      </c>
      <c r="F18" s="418"/>
      <c r="G18" s="418"/>
      <c r="H18" s="418"/>
      <c r="I18" s="418"/>
      <c r="J18" s="248"/>
      <c r="K18" s="249"/>
      <c r="L18" s="248"/>
      <c r="M18" s="249"/>
      <c r="N18" s="248"/>
      <c r="O18" s="249"/>
      <c r="P18" s="248"/>
      <c r="Q18" s="249"/>
      <c r="R18" s="250">
        <f t="array" ref="R18">SUM(IF(MOD(COLUMN(F18:Q18),2)=0,F18:Q18,0))</f>
        <v>0</v>
      </c>
      <c r="S18" s="250">
        <f t="array" ref="S18">SUM(IF(MOD(COLUMN(F18:Q18),2)=1,F18:Q18,0))</f>
        <v>0</v>
      </c>
      <c r="T18" s="248"/>
      <c r="U18" s="248"/>
      <c r="V18" s="248"/>
      <c r="W18" s="386"/>
      <c r="X18" s="248"/>
      <c r="Y18" s="249"/>
      <c r="Z18" s="248"/>
      <c r="AA18" s="249"/>
      <c r="AB18" s="248"/>
      <c r="AC18" s="249"/>
      <c r="AD18" s="248"/>
      <c r="AE18" s="249"/>
      <c r="AF18" s="250">
        <f t="array" ref="AF18">SUM(IF(MOD(COLUMN(V18:AE18),2)=0,V18:AE18,0))</f>
        <v>0</v>
      </c>
      <c r="AG18" s="250">
        <f t="array" ref="AG18">SUM(IF(MOD(COLUMN(V18:AE18),2)=1,V18:AE18,0))</f>
        <v>0</v>
      </c>
      <c r="AH18" s="248"/>
      <c r="AI18" s="248"/>
      <c r="AJ18" s="248"/>
      <c r="AK18" s="239"/>
      <c r="AL18" s="248"/>
      <c r="AM18" s="249"/>
      <c r="AN18" s="248"/>
      <c r="AO18" s="249"/>
      <c r="AP18" s="248"/>
      <c r="AQ18" s="249"/>
      <c r="AR18" s="248"/>
      <c r="AS18" s="249"/>
      <c r="AT18" s="250">
        <f t="array" ref="AT18">SUM(IF(MOD(COLUMN(AJ18:AS18),2)=0,AJ18:AS18,0))</f>
        <v>0</v>
      </c>
      <c r="AU18" s="250">
        <f t="array" ref="AU18">SUM(IF(MOD(COLUMN(AJ18:AS18),2)=1,AJ18:AS18,0))</f>
        <v>0</v>
      </c>
      <c r="AV18" s="248"/>
      <c r="AW18" s="248"/>
      <c r="AX18" s="248"/>
      <c r="AY18" s="239"/>
      <c r="AZ18" s="248"/>
      <c r="BA18" s="249"/>
      <c r="BB18" s="248"/>
      <c r="BC18" s="249"/>
      <c r="BD18" s="248"/>
      <c r="BE18" s="249"/>
      <c r="BF18" s="248"/>
      <c r="BG18" s="249"/>
      <c r="BH18" s="250">
        <f t="array" ref="BH18">SUM(IF(MOD(COLUMN(AX18:BG18),2)=0,AX18:BG18,0))</f>
        <v>0</v>
      </c>
      <c r="BI18" s="250">
        <f t="array" ref="BI18">SUM(IF(MOD(COLUMN(AX18:BG18),2)=1,AX18:BG18,0))</f>
        <v>0</v>
      </c>
      <c r="BJ18" s="248"/>
      <c r="BK18" s="248"/>
      <c r="BL18" s="480"/>
    </row>
    <row r="19" spans="1:64" outlineLevel="1">
      <c r="A19" s="409">
        <f t="shared" si="31"/>
        <v>0</v>
      </c>
      <c r="B19" s="405" t="s">
        <v>50</v>
      </c>
      <c r="C19" s="71" t="s">
        <v>95</v>
      </c>
      <c r="D19" s="246">
        <f t="shared" si="29"/>
        <v>0</v>
      </c>
      <c r="E19" s="247">
        <f t="shared" si="30"/>
        <v>0</v>
      </c>
      <c r="F19" s="418"/>
      <c r="G19" s="418"/>
      <c r="H19" s="418"/>
      <c r="I19" s="418"/>
      <c r="J19" s="248"/>
      <c r="K19" s="249"/>
      <c r="L19" s="248"/>
      <c r="M19" s="249"/>
      <c r="N19" s="248"/>
      <c r="O19" s="249"/>
      <c r="P19" s="248"/>
      <c r="Q19" s="249"/>
      <c r="R19" s="250">
        <f t="array" ref="R19">SUM(IF(MOD(COLUMN(F19:Q19),2)=0,F19:Q19,0))</f>
        <v>0</v>
      </c>
      <c r="S19" s="250">
        <f t="array" ref="S19">SUM(IF(MOD(COLUMN(F19:Q19),2)=1,F19:Q19,0))</f>
        <v>0</v>
      </c>
      <c r="T19" s="248"/>
      <c r="U19" s="248"/>
      <c r="V19" s="248"/>
      <c r="W19" s="387"/>
      <c r="X19" s="248"/>
      <c r="Y19" s="249"/>
      <c r="Z19" s="248"/>
      <c r="AA19" s="249"/>
      <c r="AB19" s="248"/>
      <c r="AC19" s="249"/>
      <c r="AD19" s="248"/>
      <c r="AE19" s="249"/>
      <c r="AF19" s="250">
        <f t="array" ref="AF19">SUM(IF(MOD(COLUMN(V19:AE19),2)=0,V19:AE19,0))</f>
        <v>0</v>
      </c>
      <c r="AG19" s="250">
        <f t="array" ref="AG19">SUM(IF(MOD(COLUMN(V19:AE19),2)=1,V19:AE19,0))</f>
        <v>0</v>
      </c>
      <c r="AH19" s="248"/>
      <c r="AI19" s="248"/>
      <c r="AJ19" s="248"/>
      <c r="AK19" s="239"/>
      <c r="AL19" s="248"/>
      <c r="AM19" s="249"/>
      <c r="AN19" s="248"/>
      <c r="AO19" s="249"/>
      <c r="AP19" s="248"/>
      <c r="AQ19" s="249"/>
      <c r="AR19" s="248"/>
      <c r="AS19" s="249"/>
      <c r="AT19" s="250">
        <f t="array" ref="AT19">SUM(IF(MOD(COLUMN(AJ19:AS19),2)=0,AJ19:AS19,0))</f>
        <v>0</v>
      </c>
      <c r="AU19" s="250">
        <f t="array" ref="AU19">SUM(IF(MOD(COLUMN(AJ19:AS19),2)=1,AJ19:AS19,0))</f>
        <v>0</v>
      </c>
      <c r="AV19" s="248"/>
      <c r="AW19" s="248"/>
      <c r="AX19" s="248"/>
      <c r="AY19" s="239"/>
      <c r="AZ19" s="248"/>
      <c r="BA19" s="249"/>
      <c r="BB19" s="248"/>
      <c r="BC19" s="249"/>
      <c r="BD19" s="248"/>
      <c r="BE19" s="249"/>
      <c r="BF19" s="248"/>
      <c r="BG19" s="249"/>
      <c r="BH19" s="250">
        <f t="array" ref="BH19">SUM(IF(MOD(COLUMN(AX19:BG19),2)=0,AX19:BG19,0))</f>
        <v>0</v>
      </c>
      <c r="BI19" s="250">
        <f t="array" ref="BI19">SUM(IF(MOD(COLUMN(AX19:BG19),2)=1,AX19:BG19,0))</f>
        <v>0</v>
      </c>
      <c r="BJ19" s="248"/>
      <c r="BK19" s="248"/>
      <c r="BL19" s="480"/>
    </row>
    <row r="20" spans="1:64" outlineLevel="1">
      <c r="A20" s="409">
        <f t="shared" si="31"/>
        <v>16</v>
      </c>
      <c r="B20" s="405" t="s">
        <v>52</v>
      </c>
      <c r="C20" s="71" t="s">
        <v>95</v>
      </c>
      <c r="D20" s="246">
        <f t="shared" si="29"/>
        <v>20</v>
      </c>
      <c r="E20" s="247">
        <f t="shared" si="30"/>
        <v>10</v>
      </c>
      <c r="F20" s="418">
        <v>6</v>
      </c>
      <c r="G20" s="418">
        <v>2</v>
      </c>
      <c r="H20" s="418"/>
      <c r="I20" s="418"/>
      <c r="J20" s="248">
        <v>1</v>
      </c>
      <c r="K20" s="249">
        <v>1</v>
      </c>
      <c r="L20" s="248">
        <v>3</v>
      </c>
      <c r="M20" s="249">
        <v>1</v>
      </c>
      <c r="N20" s="248"/>
      <c r="O20" s="249"/>
      <c r="P20" s="248">
        <v>3</v>
      </c>
      <c r="Q20" s="249">
        <v>1</v>
      </c>
      <c r="R20" s="250">
        <f t="array" ref="R20">SUM(IF(MOD(COLUMN(F20:Q20),2)=0,F20:Q20,0))</f>
        <v>13</v>
      </c>
      <c r="S20" s="250">
        <f t="array" ref="S20">SUM(IF(MOD(COLUMN(F20:Q20),2)=1,F20:Q20,0))</f>
        <v>5</v>
      </c>
      <c r="T20" s="248"/>
      <c r="U20" s="248"/>
      <c r="V20" s="248"/>
      <c r="W20" s="386"/>
      <c r="X20" s="248"/>
      <c r="Y20" s="249">
        <v>1</v>
      </c>
      <c r="Z20" s="248">
        <v>4</v>
      </c>
      <c r="AA20" s="249">
        <v>1</v>
      </c>
      <c r="AB20" s="248"/>
      <c r="AC20" s="249"/>
      <c r="AD20" s="248">
        <v>3</v>
      </c>
      <c r="AE20" s="249">
        <v>1</v>
      </c>
      <c r="AF20" s="250">
        <f t="array" ref="AF20">SUM(IF(MOD(COLUMN(V20:AE20),2)=0,V20:AE20,0))</f>
        <v>7</v>
      </c>
      <c r="AG20" s="250">
        <f t="array" ref="AG20">SUM(IF(MOD(COLUMN(V20:AE20),2)=1,V20:AE20,0))</f>
        <v>3</v>
      </c>
      <c r="AH20" s="248"/>
      <c r="AI20" s="248"/>
      <c r="AJ20" s="248"/>
      <c r="AK20" s="239"/>
      <c r="AL20" s="248"/>
      <c r="AM20" s="249"/>
      <c r="AN20" s="248"/>
      <c r="AO20" s="249"/>
      <c r="AP20" s="248"/>
      <c r="AQ20" s="249"/>
      <c r="AR20" s="248"/>
      <c r="AS20" s="249"/>
      <c r="AT20" s="250">
        <f t="array" ref="AT20">SUM(IF(MOD(COLUMN(AJ20:AS20),2)=0,AJ20:AS20,0))</f>
        <v>0</v>
      </c>
      <c r="AU20" s="250">
        <f t="array" ref="AU20">SUM(IF(MOD(COLUMN(AJ20:AS20),2)=1,AJ20:AS20,0))</f>
        <v>0</v>
      </c>
      <c r="AV20" s="248"/>
      <c r="AW20" s="248"/>
      <c r="AX20" s="248"/>
      <c r="AY20" s="239"/>
      <c r="AZ20" s="248"/>
      <c r="BA20" s="249"/>
      <c r="BB20" s="248"/>
      <c r="BC20" s="249">
        <v>2</v>
      </c>
      <c r="BD20" s="248"/>
      <c r="BE20" s="249"/>
      <c r="BF20" s="248"/>
      <c r="BG20" s="249"/>
      <c r="BH20" s="250">
        <f t="array" ref="BH20">SUM(IF(MOD(COLUMN(AX20:BG20),2)=0,AX20:BG20,0))</f>
        <v>0</v>
      </c>
      <c r="BI20" s="250">
        <f t="array" ref="BI20">SUM(IF(MOD(COLUMN(AX20:BG20),2)=1,AX20:BG20,0))</f>
        <v>2</v>
      </c>
      <c r="BJ20" s="248"/>
      <c r="BK20" s="248"/>
      <c r="BL20" s="480"/>
    </row>
    <row r="21" spans="1:64" outlineLevel="1">
      <c r="A21" s="409">
        <f t="shared" si="31"/>
        <v>0</v>
      </c>
      <c r="B21" s="406" t="s">
        <v>54</v>
      </c>
      <c r="C21" s="71" t="s">
        <v>95</v>
      </c>
      <c r="D21" s="246">
        <f t="shared" si="29"/>
        <v>0</v>
      </c>
      <c r="E21" s="247">
        <f t="shared" si="30"/>
        <v>0</v>
      </c>
      <c r="F21" s="418"/>
      <c r="G21" s="418"/>
      <c r="H21" s="418"/>
      <c r="I21" s="418"/>
      <c r="J21" s="248"/>
      <c r="K21" s="249"/>
      <c r="L21" s="248"/>
      <c r="M21" s="249"/>
      <c r="N21" s="248"/>
      <c r="O21" s="249"/>
      <c r="P21" s="248"/>
      <c r="Q21" s="249"/>
      <c r="R21" s="250">
        <f t="array" ref="R21">SUM(IF(MOD(COLUMN(F21:Q21),2)=0,F21:Q21,0))</f>
        <v>0</v>
      </c>
      <c r="S21" s="250">
        <f t="array" ref="S21">SUM(IF(MOD(COLUMN(F21:Q21),2)=1,F21:Q21,0))</f>
        <v>0</v>
      </c>
      <c r="T21" s="248"/>
      <c r="U21" s="248"/>
      <c r="V21" s="248"/>
      <c r="W21" s="386"/>
      <c r="X21" s="248"/>
      <c r="Y21" s="249"/>
      <c r="Z21" s="248"/>
      <c r="AA21" s="249"/>
      <c r="AB21" s="248"/>
      <c r="AC21" s="249"/>
      <c r="AD21" s="248"/>
      <c r="AE21" s="249"/>
      <c r="AF21" s="250">
        <f t="array" ref="AF21">SUM(IF(MOD(COLUMN(V21:AE21),2)=0,V21:AE21,0))</f>
        <v>0</v>
      </c>
      <c r="AG21" s="250">
        <f t="array" ref="AG21">SUM(IF(MOD(COLUMN(V21:AE21),2)=1,V21:AE21,0))</f>
        <v>0</v>
      </c>
      <c r="AH21" s="248"/>
      <c r="AI21" s="248"/>
      <c r="AJ21" s="248"/>
      <c r="AK21" s="239"/>
      <c r="AL21" s="248"/>
      <c r="AM21" s="249"/>
      <c r="AN21" s="248"/>
      <c r="AO21" s="249"/>
      <c r="AP21" s="248"/>
      <c r="AQ21" s="249"/>
      <c r="AR21" s="248"/>
      <c r="AS21" s="249"/>
      <c r="AT21" s="250">
        <f t="array" ref="AT21">SUM(IF(MOD(COLUMN(AJ21:AS21),2)=0,AJ21:AS21,0))</f>
        <v>0</v>
      </c>
      <c r="AU21" s="250">
        <f t="array" ref="AU21">SUM(IF(MOD(COLUMN(AJ21:AS21),2)=1,AJ21:AS21,0))</f>
        <v>0</v>
      </c>
      <c r="AV21" s="248"/>
      <c r="AW21" s="248"/>
      <c r="AX21" s="248"/>
      <c r="AY21" s="239"/>
      <c r="AZ21" s="248"/>
      <c r="BA21" s="249"/>
      <c r="BB21" s="248"/>
      <c r="BC21" s="249"/>
      <c r="BD21" s="248"/>
      <c r="BE21" s="249"/>
      <c r="BF21" s="248"/>
      <c r="BG21" s="249"/>
      <c r="BH21" s="250">
        <f t="array" ref="BH21">SUM(IF(MOD(COLUMN(AX21:BG21),2)=0,AX21:BG21,0))</f>
        <v>0</v>
      </c>
      <c r="BI21" s="250">
        <f t="array" ref="BI21">SUM(IF(MOD(COLUMN(AX21:BG21),2)=1,AX21:BG21,0))</f>
        <v>0</v>
      </c>
      <c r="BJ21" s="248"/>
      <c r="BK21" s="248"/>
      <c r="BL21" s="480"/>
    </row>
    <row r="22" spans="1:64" outlineLevel="1">
      <c r="A22" s="409">
        <f t="shared" si="31"/>
        <v>0</v>
      </c>
      <c r="B22" s="406" t="s">
        <v>56</v>
      </c>
      <c r="C22" s="71" t="s">
        <v>95</v>
      </c>
      <c r="D22" s="246">
        <f t="shared" si="29"/>
        <v>0</v>
      </c>
      <c r="E22" s="247">
        <f t="shared" si="30"/>
        <v>158</v>
      </c>
      <c r="F22" s="418"/>
      <c r="G22" s="418">
        <v>6</v>
      </c>
      <c r="H22" s="418"/>
      <c r="I22" s="418">
        <v>8</v>
      </c>
      <c r="J22" s="248"/>
      <c r="K22" s="249">
        <v>7</v>
      </c>
      <c r="L22" s="248"/>
      <c r="M22" s="249">
        <v>7</v>
      </c>
      <c r="N22" s="248"/>
      <c r="O22" s="249">
        <v>8</v>
      </c>
      <c r="P22" s="248"/>
      <c r="Q22" s="249">
        <v>7</v>
      </c>
      <c r="R22" s="250">
        <f t="array" ref="R22">SUM(IF(MOD(COLUMN(F22:Q22),2)=0,F22:Q22,0))</f>
        <v>0</v>
      </c>
      <c r="S22" s="250">
        <f t="array" ref="S22">SUM(IF(MOD(COLUMN(F22:Q22),2)=1,F22:Q22,0))</f>
        <v>43</v>
      </c>
      <c r="T22" s="248"/>
      <c r="U22" s="248"/>
      <c r="V22" s="248"/>
      <c r="W22" s="386">
        <v>8</v>
      </c>
      <c r="X22" s="248"/>
      <c r="Y22" s="249">
        <v>7</v>
      </c>
      <c r="Z22" s="248"/>
      <c r="AA22" s="249">
        <v>7</v>
      </c>
      <c r="AB22" s="248"/>
      <c r="AC22" s="249">
        <v>8</v>
      </c>
      <c r="AD22" s="248"/>
      <c r="AE22" s="249">
        <v>7</v>
      </c>
      <c r="AF22" s="250">
        <f t="array" ref="AF22">SUM(IF(MOD(COLUMN(V22:AE22),2)=0,V22:AE22,0))</f>
        <v>0</v>
      </c>
      <c r="AG22" s="250">
        <f t="array" ref="AG22">SUM(IF(MOD(COLUMN(V22:AE22),2)=1,V22:AE22,0))</f>
        <v>37</v>
      </c>
      <c r="AH22" s="248"/>
      <c r="AI22" s="248"/>
      <c r="AJ22" s="248"/>
      <c r="AK22" s="249">
        <v>8</v>
      </c>
      <c r="AL22" s="248"/>
      <c r="AM22" s="249">
        <v>8</v>
      </c>
      <c r="AN22" s="248"/>
      <c r="AO22" s="249">
        <v>8</v>
      </c>
      <c r="AP22" s="248"/>
      <c r="AQ22" s="249">
        <v>8</v>
      </c>
      <c r="AR22" s="248"/>
      <c r="AS22" s="249">
        <v>8</v>
      </c>
      <c r="AT22" s="250">
        <f t="array" ref="AT22">SUM(IF(MOD(COLUMN(AJ22:AS22),2)=0,AJ22:AS22,0))</f>
        <v>0</v>
      </c>
      <c r="AU22" s="250">
        <f t="array" ref="AU22">SUM(IF(MOD(COLUMN(AJ22:AS22),2)=1,AJ22:AS22,0))</f>
        <v>40</v>
      </c>
      <c r="AV22" s="248"/>
      <c r="AW22" s="248"/>
      <c r="AX22" s="248"/>
      <c r="AY22" s="249">
        <v>8</v>
      </c>
      <c r="AZ22" s="248"/>
      <c r="BA22" s="249">
        <v>8</v>
      </c>
      <c r="BB22" s="248"/>
      <c r="BC22" s="249">
        <v>6</v>
      </c>
      <c r="BD22" s="248"/>
      <c r="BE22" s="249">
        <v>8</v>
      </c>
      <c r="BF22" s="248"/>
      <c r="BG22" s="249">
        <v>8</v>
      </c>
      <c r="BH22" s="250">
        <f t="array" ref="BH22">SUM(IF(MOD(COLUMN(AX22:BG22),2)=0,AX22:BG22,0))</f>
        <v>0</v>
      </c>
      <c r="BI22" s="250">
        <f t="array" ref="BI22">SUM(IF(MOD(COLUMN(AX22:BG22),2)=1,AX22:BG22,0))</f>
        <v>38</v>
      </c>
      <c r="BJ22" s="248"/>
      <c r="BK22" s="248"/>
      <c r="BL22" s="480"/>
    </row>
    <row r="23" spans="1:64" outlineLevel="1">
      <c r="A23" s="409">
        <f t="shared" si="31"/>
        <v>0</v>
      </c>
      <c r="B23" s="406" t="s">
        <v>21</v>
      </c>
      <c r="C23" s="71" t="s">
        <v>95</v>
      </c>
      <c r="D23" s="246">
        <f t="shared" si="29"/>
        <v>0</v>
      </c>
      <c r="E23" s="247">
        <f t="shared" si="30"/>
        <v>0</v>
      </c>
      <c r="F23" s="418"/>
      <c r="G23" s="418"/>
      <c r="H23" s="418"/>
      <c r="I23" s="418"/>
      <c r="J23" s="248"/>
      <c r="K23" s="249"/>
      <c r="L23" s="248"/>
      <c r="M23" s="249"/>
      <c r="N23" s="248"/>
      <c r="O23" s="249"/>
      <c r="P23" s="248"/>
      <c r="Q23" s="249"/>
      <c r="R23" s="250">
        <f t="array" ref="R23">SUM(IF(MOD(COLUMN(F23:Q23),2)=0,F23:Q23,0))</f>
        <v>0</v>
      </c>
      <c r="S23" s="250">
        <f t="array" ref="S23">SUM(IF(MOD(COLUMN(F23:Q23),2)=1,F23:Q23,0))</f>
        <v>0</v>
      </c>
      <c r="T23" s="248"/>
      <c r="U23" s="248"/>
      <c r="V23" s="248"/>
      <c r="W23" s="386"/>
      <c r="X23" s="248"/>
      <c r="Y23" s="249"/>
      <c r="Z23" s="248"/>
      <c r="AA23" s="249"/>
      <c r="AB23" s="248"/>
      <c r="AC23" s="249"/>
      <c r="AD23" s="248"/>
      <c r="AE23" s="249"/>
      <c r="AF23" s="250">
        <f t="array" ref="AF23">SUM(IF(MOD(COLUMN(V23:AE23),2)=0,V23:AE23,0))</f>
        <v>0</v>
      </c>
      <c r="AG23" s="250">
        <f t="array" ref="AG23">SUM(IF(MOD(COLUMN(V23:AE23),2)=1,V23:AE23,0))</f>
        <v>0</v>
      </c>
      <c r="AH23" s="248"/>
      <c r="AI23" s="248"/>
      <c r="AJ23" s="248"/>
      <c r="AK23" s="239"/>
      <c r="AL23" s="248"/>
      <c r="AM23" s="249"/>
      <c r="AN23" s="248"/>
      <c r="AO23" s="249"/>
      <c r="AP23" s="248"/>
      <c r="AQ23" s="249"/>
      <c r="AR23" s="248"/>
      <c r="AS23" s="249"/>
      <c r="AT23" s="250">
        <f t="array" ref="AT23">SUM(IF(MOD(COLUMN(AJ23:AS23),2)=0,AJ23:AS23,0))</f>
        <v>0</v>
      </c>
      <c r="AU23" s="250">
        <f t="array" ref="AU23">SUM(IF(MOD(COLUMN(AJ23:AS23),2)=1,AJ23:AS23,0))</f>
        <v>0</v>
      </c>
      <c r="AV23" s="248"/>
      <c r="AW23" s="248"/>
      <c r="AX23" s="248"/>
      <c r="AY23" s="239"/>
      <c r="AZ23" s="248"/>
      <c r="BA23" s="249"/>
      <c r="BB23" s="248"/>
      <c r="BC23" s="249"/>
      <c r="BD23" s="248"/>
      <c r="BE23" s="249"/>
      <c r="BF23" s="248"/>
      <c r="BG23" s="249"/>
      <c r="BH23" s="250">
        <f t="array" ref="BH23">SUM(IF(MOD(COLUMN(AX23:BG23),2)=0,AX23:BG23,0))</f>
        <v>0</v>
      </c>
      <c r="BI23" s="250">
        <f t="array" ref="BI23">SUM(IF(MOD(COLUMN(AX23:BG23),2)=1,AX23:BG23,0))</f>
        <v>0</v>
      </c>
      <c r="BJ23" s="248"/>
      <c r="BK23" s="248"/>
      <c r="BL23" s="480"/>
    </row>
    <row r="24" spans="1:64" outlineLevel="1">
      <c r="A24" s="409">
        <f t="shared" si="31"/>
        <v>0</v>
      </c>
      <c r="B24" s="405" t="s">
        <v>22</v>
      </c>
      <c r="C24" s="71" t="s">
        <v>95</v>
      </c>
      <c r="D24" s="246">
        <f t="shared" si="29"/>
        <v>0</v>
      </c>
      <c r="E24" s="247">
        <f t="shared" si="30"/>
        <v>0</v>
      </c>
      <c r="F24" s="418"/>
      <c r="G24" s="418"/>
      <c r="H24" s="418"/>
      <c r="I24" s="418"/>
      <c r="J24" s="248"/>
      <c r="K24" s="249"/>
      <c r="L24" s="248"/>
      <c r="M24" s="249"/>
      <c r="N24" s="248"/>
      <c r="O24" s="249"/>
      <c r="P24" s="248"/>
      <c r="Q24" s="249"/>
      <c r="R24" s="250">
        <f t="array" ref="R24">SUM(IF(MOD(COLUMN(F24:Q24),2)=0,F24:Q24,0))</f>
        <v>0</v>
      </c>
      <c r="S24" s="250">
        <f t="array" ref="S24">SUM(IF(MOD(COLUMN(F24:Q24),2)=1,F24:Q24,0))</f>
        <v>0</v>
      </c>
      <c r="T24" s="248"/>
      <c r="U24" s="248"/>
      <c r="V24" s="248"/>
      <c r="W24" s="386"/>
      <c r="X24" s="248"/>
      <c r="Y24" s="249"/>
      <c r="Z24" s="248"/>
      <c r="AA24" s="249"/>
      <c r="AB24" s="248"/>
      <c r="AC24" s="249"/>
      <c r="AD24" s="248"/>
      <c r="AE24" s="249"/>
      <c r="AF24" s="250">
        <f t="array" ref="AF24">SUM(IF(MOD(COLUMN(V24:AE24),2)=0,V24:AE24,0))</f>
        <v>0</v>
      </c>
      <c r="AG24" s="250">
        <f t="array" ref="AG24">SUM(IF(MOD(COLUMN(V24:AE24),2)=1,V24:AE24,0))</f>
        <v>0</v>
      </c>
      <c r="AH24" s="248"/>
      <c r="AI24" s="248"/>
      <c r="AJ24" s="248"/>
      <c r="AK24" s="239"/>
      <c r="AL24" s="248"/>
      <c r="AM24" s="249"/>
      <c r="AN24" s="248"/>
      <c r="AO24" s="249"/>
      <c r="AP24" s="248"/>
      <c r="AQ24" s="249"/>
      <c r="AR24" s="248"/>
      <c r="AS24" s="249"/>
      <c r="AT24" s="250">
        <f t="array" ref="AT24">SUM(IF(MOD(COLUMN(AJ24:AS24),2)=0,AJ24:AS24,0))</f>
        <v>0</v>
      </c>
      <c r="AU24" s="250">
        <f t="array" ref="AU24">SUM(IF(MOD(COLUMN(AJ24:AS24),2)=1,AJ24:AS24,0))</f>
        <v>0</v>
      </c>
      <c r="AV24" s="248"/>
      <c r="AW24" s="248"/>
      <c r="AX24" s="248"/>
      <c r="AY24" s="249"/>
      <c r="AZ24" s="248"/>
      <c r="BA24" s="249"/>
      <c r="BB24" s="248"/>
      <c r="BC24" s="249"/>
      <c r="BD24" s="248"/>
      <c r="BE24" s="249"/>
      <c r="BF24" s="248"/>
      <c r="BG24" s="249"/>
      <c r="BH24" s="250">
        <f t="array" ref="BH24">SUM(IF(MOD(COLUMN(AX24:BG24),2)=0,AX24:BG24,0))</f>
        <v>0</v>
      </c>
      <c r="BI24" s="250">
        <f t="array" ref="BI24">SUM(IF(MOD(COLUMN(AX24:BG24),2)=1,AX24:BG24,0))</f>
        <v>0</v>
      </c>
      <c r="BJ24" s="248"/>
      <c r="BK24" s="248"/>
      <c r="BL24" s="480"/>
    </row>
    <row r="25" spans="1:64" s="236" customFormat="1">
      <c r="A25" s="410"/>
      <c r="C25" s="237"/>
      <c r="D25" s="251"/>
      <c r="E25" s="252"/>
      <c r="F25" s="419"/>
      <c r="G25" s="419"/>
      <c r="H25" s="419"/>
      <c r="I25" s="419"/>
      <c r="J25" s="253"/>
      <c r="K25" s="254"/>
      <c r="L25" s="253"/>
      <c r="M25" s="254"/>
      <c r="N25" s="253"/>
      <c r="O25" s="254"/>
      <c r="P25" s="253"/>
      <c r="Q25" s="254"/>
      <c r="R25" s="250"/>
      <c r="S25" s="250"/>
      <c r="T25" s="253"/>
      <c r="U25" s="254"/>
      <c r="V25" s="253"/>
      <c r="W25" s="388"/>
      <c r="X25" s="253"/>
      <c r="Y25" s="254"/>
      <c r="Z25" s="253"/>
      <c r="AA25" s="254"/>
      <c r="AB25" s="253"/>
      <c r="AC25" s="254"/>
      <c r="AD25" s="253"/>
      <c r="AE25" s="254"/>
      <c r="AF25" s="255"/>
      <c r="AG25" s="256"/>
      <c r="AH25" s="253"/>
      <c r="AI25" s="254"/>
      <c r="AJ25" s="253"/>
      <c r="AK25" s="240"/>
      <c r="AL25" s="253"/>
      <c r="AM25" s="254"/>
      <c r="AN25" s="253"/>
      <c r="AO25" s="254"/>
      <c r="AP25" s="253"/>
      <c r="AQ25" s="254"/>
      <c r="AR25" s="253"/>
      <c r="AS25" s="254"/>
      <c r="AT25" s="255"/>
      <c r="AU25" s="256"/>
      <c r="AV25" s="253"/>
      <c r="AW25" s="254"/>
      <c r="AX25" s="253"/>
      <c r="AY25" s="240"/>
      <c r="AZ25" s="253"/>
      <c r="BA25" s="254"/>
      <c r="BB25" s="253"/>
      <c r="BC25" s="254"/>
      <c r="BD25" s="253"/>
      <c r="BE25" s="254"/>
      <c r="BF25" s="253"/>
      <c r="BG25" s="254"/>
      <c r="BH25" s="255"/>
      <c r="BI25" s="256"/>
      <c r="BJ25" s="253"/>
      <c r="BK25" s="254"/>
      <c r="BL25" s="480"/>
    </row>
    <row r="26" spans="1:64" outlineLevel="1">
      <c r="A26" s="409">
        <f>IF(E26=0,0,D26/(E26/$C$14)/$C$13)</f>
        <v>0</v>
      </c>
      <c r="B26" s="405" t="s">
        <v>46</v>
      </c>
      <c r="C26" s="71" t="s">
        <v>97</v>
      </c>
      <c r="D26" s="246">
        <f t="shared" ref="D26:D33" si="32">SUMIF($J$14:$BK$14,"*Total*",$J26:$BK26)</f>
        <v>0</v>
      </c>
      <c r="E26" s="247">
        <f t="shared" ref="E26:E33" si="33">SUMIFS(J26:BK26, $J$13:$BK$13,"x",$J$16:$BK$16,"*Effort*")</f>
        <v>0</v>
      </c>
      <c r="F26" s="418"/>
      <c r="G26" s="418"/>
      <c r="H26" s="418"/>
      <c r="I26" s="418"/>
      <c r="J26" s="248"/>
      <c r="K26" s="249"/>
      <c r="L26" s="248"/>
      <c r="M26" s="249"/>
      <c r="N26" s="248"/>
      <c r="O26" s="249"/>
      <c r="P26" s="248"/>
      <c r="Q26" s="249"/>
      <c r="R26" s="250">
        <f t="array" ref="R26">SUM(IF(MOD(COLUMN(F26:Q26),2)=0,F26:Q26,0))</f>
        <v>0</v>
      </c>
      <c r="S26" s="250">
        <f t="array" ref="S26">SUM(IF(MOD(COLUMN(F26:Q26),2)=1,F26:Q26,0))</f>
        <v>0</v>
      </c>
      <c r="T26" s="248"/>
      <c r="U26" s="248"/>
      <c r="V26" s="248"/>
      <c r="W26" s="386"/>
      <c r="X26" s="248"/>
      <c r="Y26" s="249"/>
      <c r="Z26" s="248"/>
      <c r="AA26" s="249"/>
      <c r="AB26" s="248"/>
      <c r="AC26" s="249"/>
      <c r="AD26" s="248"/>
      <c r="AE26" s="249"/>
      <c r="AF26" s="250">
        <f t="array" ref="AF26">SUM(IF(MOD(COLUMN(V26:AE26),2)=0,V26:AE26,0))</f>
        <v>0</v>
      </c>
      <c r="AG26" s="250">
        <f t="array" ref="AG26">SUM(IF(MOD(COLUMN(V26:AE26),2)=1,V26:AE26,0))</f>
        <v>0</v>
      </c>
      <c r="AH26" s="248"/>
      <c r="AI26" s="248"/>
      <c r="AJ26" s="248"/>
      <c r="AK26" s="239"/>
      <c r="AL26" s="248"/>
      <c r="AM26" s="239"/>
      <c r="AN26" s="248"/>
      <c r="AO26" s="239"/>
      <c r="AP26" s="248"/>
      <c r="AQ26" s="239"/>
      <c r="AR26" s="248"/>
      <c r="AS26" s="249"/>
      <c r="AT26" s="250">
        <f t="array" ref="AT26">SUM(IF(MOD(COLUMN(AJ26:AS26),2)=0,AJ26:AS26,0))</f>
        <v>0</v>
      </c>
      <c r="AU26" s="250">
        <f t="array" ref="AU26">SUM(IF(MOD(COLUMN(AJ26:AS26),2)=1,AJ26:AS26,0))</f>
        <v>0</v>
      </c>
      <c r="AV26" s="248"/>
      <c r="AW26" s="248"/>
      <c r="AX26" s="248"/>
      <c r="AY26" s="249"/>
      <c r="AZ26" s="248"/>
      <c r="BA26" s="239"/>
      <c r="BB26" s="248"/>
      <c r="BC26" s="239"/>
      <c r="BD26" s="248"/>
      <c r="BE26" s="239"/>
      <c r="BF26" s="248"/>
      <c r="BG26" s="239"/>
      <c r="BH26" s="250">
        <f t="array" ref="BH26">SUM(IF(MOD(COLUMN(AX26:BG26),2)=0,AX26:BG26,0))</f>
        <v>0</v>
      </c>
      <c r="BI26" s="250">
        <f t="array" ref="BI26">SUM(IF(MOD(COLUMN(AX26:BG26),2)=1,AX26:BG26,0))</f>
        <v>0</v>
      </c>
      <c r="BJ26" s="248"/>
      <c r="BK26" s="248"/>
      <c r="BL26" s="480"/>
    </row>
    <row r="27" spans="1:64" outlineLevel="1">
      <c r="A27" s="409">
        <f t="shared" ref="A27:A33" si="34">IF(E27=0,0,D27/(E27/$C$14)/$C$13)</f>
        <v>0</v>
      </c>
      <c r="B27" s="405" t="s">
        <v>48</v>
      </c>
      <c r="C27" s="71" t="s">
        <v>97</v>
      </c>
      <c r="D27" s="246">
        <f t="shared" si="32"/>
        <v>0</v>
      </c>
      <c r="E27" s="247">
        <f t="shared" si="33"/>
        <v>0</v>
      </c>
      <c r="F27" s="418"/>
      <c r="G27" s="418"/>
      <c r="H27" s="418"/>
      <c r="I27" s="418"/>
      <c r="J27" s="248"/>
      <c r="K27" s="249"/>
      <c r="L27" s="248"/>
      <c r="M27" s="249"/>
      <c r="N27" s="248"/>
      <c r="O27" s="249"/>
      <c r="P27" s="248"/>
      <c r="Q27" s="249"/>
      <c r="R27" s="250">
        <f t="array" ref="R27">SUM(IF(MOD(COLUMN(F27:Q27),2)=0,F27:Q27,0))</f>
        <v>0</v>
      </c>
      <c r="S27" s="250">
        <f t="array" ref="S27">SUM(IF(MOD(COLUMN(F27:Q27),2)=1,F27:Q27,0))</f>
        <v>0</v>
      </c>
      <c r="T27" s="248"/>
      <c r="U27" s="248"/>
      <c r="V27" s="248"/>
      <c r="W27" s="386"/>
      <c r="X27" s="248"/>
      <c r="Y27" s="249"/>
      <c r="Z27" s="248"/>
      <c r="AA27" s="249"/>
      <c r="AB27" s="248"/>
      <c r="AC27" s="249"/>
      <c r="AD27" s="248"/>
      <c r="AE27" s="249"/>
      <c r="AF27" s="250">
        <f t="array" ref="AF27">SUM(IF(MOD(COLUMN(V27:AE27),2)=0,V27:AE27,0))</f>
        <v>0</v>
      </c>
      <c r="AG27" s="250">
        <f t="array" ref="AG27">SUM(IF(MOD(COLUMN(V27:AE27),2)=1,V27:AE27,0))</f>
        <v>0</v>
      </c>
      <c r="AH27" s="248"/>
      <c r="AI27" s="248"/>
      <c r="AJ27" s="248"/>
      <c r="AK27" s="239"/>
      <c r="AL27" s="248"/>
      <c r="AM27" s="239"/>
      <c r="AN27" s="248"/>
      <c r="AO27" s="239"/>
      <c r="AP27" s="248"/>
      <c r="AQ27" s="239"/>
      <c r="AR27" s="248"/>
      <c r="AS27" s="249"/>
      <c r="AT27" s="250">
        <f t="array" ref="AT27">SUM(IF(MOD(COLUMN(AJ27:AS27),2)=0,AJ27:AS27,0))</f>
        <v>0</v>
      </c>
      <c r="AU27" s="250">
        <f t="array" ref="AU27">SUM(IF(MOD(COLUMN(AJ27:AS27),2)=1,AJ27:AS27,0))</f>
        <v>0</v>
      </c>
      <c r="AV27" s="248"/>
      <c r="AW27" s="248"/>
      <c r="AX27" s="248"/>
      <c r="AY27" s="249"/>
      <c r="AZ27" s="248"/>
      <c r="BA27" s="239"/>
      <c r="BB27" s="248"/>
      <c r="BC27" s="239"/>
      <c r="BD27" s="248"/>
      <c r="BE27" s="239"/>
      <c r="BF27" s="248"/>
      <c r="BG27" s="239"/>
      <c r="BH27" s="250">
        <f t="array" ref="BH27">SUM(IF(MOD(COLUMN(AX27:BG27),2)=0,AX27:BG27,0))</f>
        <v>0</v>
      </c>
      <c r="BI27" s="250">
        <f t="array" ref="BI27">SUM(IF(MOD(COLUMN(AX27:BG27),2)=1,AX27:BG27,0))</f>
        <v>0</v>
      </c>
      <c r="BJ27" s="248"/>
      <c r="BK27" s="248"/>
      <c r="BL27" s="480"/>
    </row>
    <row r="28" spans="1:64" outlineLevel="1">
      <c r="A28" s="409">
        <f t="shared" si="34"/>
        <v>1.4328358208955223</v>
      </c>
      <c r="B28" s="405" t="s">
        <v>50</v>
      </c>
      <c r="C28" s="71" t="s">
        <v>97</v>
      </c>
      <c r="D28" s="246">
        <f t="shared" si="32"/>
        <v>6</v>
      </c>
      <c r="E28" s="247">
        <f t="shared" si="33"/>
        <v>33.5</v>
      </c>
      <c r="F28" s="418"/>
      <c r="G28" s="418"/>
      <c r="H28" s="418"/>
      <c r="I28" s="418"/>
      <c r="J28" s="248"/>
      <c r="K28" s="249"/>
      <c r="L28" s="373"/>
      <c r="M28" s="249"/>
      <c r="N28" s="248"/>
      <c r="O28" s="249"/>
      <c r="P28" s="248"/>
      <c r="Q28" s="249"/>
      <c r="R28" s="250">
        <f t="array" ref="R28">SUM(IF(MOD(COLUMN(F28:Q28),2)=0,F28:Q28,0))</f>
        <v>0</v>
      </c>
      <c r="S28" s="250">
        <f t="array" ref="S28">SUM(IF(MOD(COLUMN(F28:Q28),2)=1,F28:Q28,0))</f>
        <v>0</v>
      </c>
      <c r="T28" s="248"/>
      <c r="U28" s="248"/>
      <c r="V28" s="248"/>
      <c r="W28" s="386"/>
      <c r="X28" s="248"/>
      <c r="Y28" s="249"/>
      <c r="Z28" s="248"/>
      <c r="AA28" s="249"/>
      <c r="AB28" s="248"/>
      <c r="AC28" s="249"/>
      <c r="AD28" s="248"/>
      <c r="AE28" s="249"/>
      <c r="AF28" s="250">
        <f t="array" ref="AF28">SUM(IF(MOD(COLUMN(V28:AE28),2)=0,V28:AE28,0))</f>
        <v>0</v>
      </c>
      <c r="AG28" s="250">
        <f t="array" ref="AG28">SUM(IF(MOD(COLUMN(V28:AE28),2)=1,V28:AE28,0))</f>
        <v>0</v>
      </c>
      <c r="AH28" s="248"/>
      <c r="AI28" s="248"/>
      <c r="AJ28" s="248"/>
      <c r="AK28" s="249"/>
      <c r="AL28" s="248"/>
      <c r="AM28" s="249"/>
      <c r="AN28" s="248"/>
      <c r="AO28" s="249">
        <v>6</v>
      </c>
      <c r="AP28" s="248"/>
      <c r="AQ28" s="249">
        <v>6</v>
      </c>
      <c r="AR28" s="248"/>
      <c r="AS28" s="249">
        <v>4</v>
      </c>
      <c r="AT28" s="250">
        <f t="array" ref="AT28">SUM(IF(MOD(COLUMN(AJ28:AS28),2)=0,AJ28:AS28,0))</f>
        <v>0</v>
      </c>
      <c r="AU28" s="250">
        <f t="array" ref="AU28">SUM(IF(MOD(COLUMN(AJ28:AS28),2)=1,AJ28:AS28,0))</f>
        <v>16</v>
      </c>
      <c r="AV28" s="248"/>
      <c r="AW28" s="248"/>
      <c r="AX28" s="248"/>
      <c r="AY28" s="249">
        <v>4</v>
      </c>
      <c r="AZ28" s="248"/>
      <c r="BA28" s="249">
        <v>4</v>
      </c>
      <c r="BB28" s="248"/>
      <c r="BC28" s="249">
        <v>4</v>
      </c>
      <c r="BD28" s="248"/>
      <c r="BE28" s="249">
        <v>1</v>
      </c>
      <c r="BF28" s="248">
        <v>6</v>
      </c>
      <c r="BG28" s="249">
        <v>4.5</v>
      </c>
      <c r="BH28" s="250">
        <f t="array" ref="BH28">SUM(IF(MOD(COLUMN(AX28:BG28),2)=0,AX28:BG28,0))</f>
        <v>6</v>
      </c>
      <c r="BI28" s="250">
        <f t="array" ref="BI28">SUM(IF(MOD(COLUMN(AX28:BG28),2)=1,AX28:BG28,0))</f>
        <v>17.5</v>
      </c>
      <c r="BJ28" s="248"/>
      <c r="BK28" s="248"/>
      <c r="BL28" s="480"/>
    </row>
    <row r="29" spans="1:64" outlineLevel="1">
      <c r="A29" s="409">
        <f t="shared" si="34"/>
        <v>0</v>
      </c>
      <c r="B29" s="405" t="s">
        <v>52</v>
      </c>
      <c r="C29" s="71" t="s">
        <v>97</v>
      </c>
      <c r="D29" s="246">
        <f t="shared" si="32"/>
        <v>0</v>
      </c>
      <c r="E29" s="247">
        <f t="shared" si="33"/>
        <v>0</v>
      </c>
      <c r="F29" s="418"/>
      <c r="G29" s="418"/>
      <c r="H29" s="418"/>
      <c r="I29" s="418"/>
      <c r="J29" s="248"/>
      <c r="K29" s="249"/>
      <c r="L29" s="248"/>
      <c r="M29" s="249"/>
      <c r="N29" s="248"/>
      <c r="O29" s="249"/>
      <c r="P29" s="248"/>
      <c r="Q29" s="249"/>
      <c r="R29" s="250">
        <f t="array" ref="R29">SUM(IF(MOD(COLUMN(F29:Q29),2)=0,F29:Q29,0))</f>
        <v>0</v>
      </c>
      <c r="S29" s="250">
        <f t="array" ref="S29">SUM(IF(MOD(COLUMN(F29:Q29),2)=1,F29:Q29,0))</f>
        <v>0</v>
      </c>
      <c r="T29" s="248"/>
      <c r="U29" s="248"/>
      <c r="V29" s="248"/>
      <c r="W29" s="386"/>
      <c r="X29" s="248"/>
      <c r="Y29" s="249"/>
      <c r="Z29" s="248"/>
      <c r="AA29" s="249"/>
      <c r="AB29" s="248"/>
      <c r="AC29" s="249"/>
      <c r="AD29" s="248"/>
      <c r="AE29" s="249"/>
      <c r="AF29" s="250">
        <f t="array" ref="AF29">SUM(IF(MOD(COLUMN(V29:AE29),2)=0,V29:AE29,0))</f>
        <v>0</v>
      </c>
      <c r="AG29" s="250">
        <f t="array" ref="AG29">SUM(IF(MOD(COLUMN(V29:AE29),2)=1,V29:AE29,0))</f>
        <v>0</v>
      </c>
      <c r="AH29" s="248"/>
      <c r="AI29" s="248"/>
      <c r="AJ29" s="248"/>
      <c r="AK29" s="249"/>
      <c r="AL29" s="248"/>
      <c r="AM29" s="249"/>
      <c r="AN29" s="248"/>
      <c r="AO29" s="249"/>
      <c r="AP29" s="248"/>
      <c r="AQ29" s="249"/>
      <c r="AR29" s="248"/>
      <c r="AS29" s="249"/>
      <c r="AT29" s="250">
        <f t="array" ref="AT29">SUM(IF(MOD(COLUMN(AJ29:AS29),2)=0,AJ29:AS29,0))</f>
        <v>0</v>
      </c>
      <c r="AU29" s="250">
        <f t="array" ref="AU29">SUM(IF(MOD(COLUMN(AJ29:AS29),2)=1,AJ29:AS29,0))</f>
        <v>0</v>
      </c>
      <c r="AV29" s="248"/>
      <c r="AW29" s="248"/>
      <c r="AX29" s="248"/>
      <c r="AY29" s="249"/>
      <c r="AZ29" s="248"/>
      <c r="BA29" s="249"/>
      <c r="BB29" s="248"/>
      <c r="BC29" s="249"/>
      <c r="BD29" s="248"/>
      <c r="BE29" s="249"/>
      <c r="BF29" s="248"/>
      <c r="BG29" s="249"/>
      <c r="BH29" s="250">
        <f t="array" ref="BH29">SUM(IF(MOD(COLUMN(AX29:BG29),2)=0,AX29:BG29,0))</f>
        <v>0</v>
      </c>
      <c r="BI29" s="250">
        <f t="array" ref="BI29">SUM(IF(MOD(COLUMN(AX29:BG29),2)=1,AX29:BG29,0))</f>
        <v>0</v>
      </c>
      <c r="BJ29" s="248"/>
      <c r="BK29" s="248"/>
      <c r="BL29" s="480"/>
    </row>
    <row r="30" spans="1:64" outlineLevel="1">
      <c r="A30" s="409">
        <f t="shared" si="34"/>
        <v>15.137254901960787</v>
      </c>
      <c r="B30" s="406" t="s">
        <v>54</v>
      </c>
      <c r="C30" s="71" t="s">
        <v>97</v>
      </c>
      <c r="D30" s="246">
        <f t="shared" si="32"/>
        <v>193</v>
      </c>
      <c r="E30" s="247">
        <f t="shared" si="33"/>
        <v>102</v>
      </c>
      <c r="F30" s="418"/>
      <c r="G30" s="418"/>
      <c r="H30" s="418">
        <v>137</v>
      </c>
      <c r="I30" s="418">
        <v>8</v>
      </c>
      <c r="J30" s="248">
        <v>23</v>
      </c>
      <c r="K30" s="249">
        <v>8</v>
      </c>
      <c r="L30" s="248">
        <v>1</v>
      </c>
      <c r="M30" s="249">
        <v>8</v>
      </c>
      <c r="N30" s="248">
        <v>11</v>
      </c>
      <c r="O30" s="249">
        <v>8</v>
      </c>
      <c r="P30" s="248">
        <v>1</v>
      </c>
      <c r="Q30" s="249">
        <v>8</v>
      </c>
      <c r="R30" s="250">
        <f t="array" ref="R30">SUM(IF(MOD(COLUMN(F30:Q30),2)=0,F30:Q30,0))</f>
        <v>173</v>
      </c>
      <c r="S30" s="250">
        <f t="array" ref="S30">SUM(IF(MOD(COLUMN(F30:Q30),2)=1,F30:Q30,0))</f>
        <v>40</v>
      </c>
      <c r="T30" s="248"/>
      <c r="U30" s="248"/>
      <c r="V30" s="248"/>
      <c r="W30" s="386">
        <v>8</v>
      </c>
      <c r="X30" s="248"/>
      <c r="Y30" s="249">
        <v>9</v>
      </c>
      <c r="Z30" s="248"/>
      <c r="AA30" s="249">
        <v>9</v>
      </c>
      <c r="AB30" s="248"/>
      <c r="AC30" s="249">
        <v>9</v>
      </c>
      <c r="AD30" s="248">
        <v>6</v>
      </c>
      <c r="AE30" s="249">
        <v>9</v>
      </c>
      <c r="AF30" s="250">
        <f t="array" ref="AF30">SUM(IF(MOD(COLUMN(V30:AE30),2)=0,V30:AE30,0))</f>
        <v>6</v>
      </c>
      <c r="AG30" s="250">
        <f t="array" ref="AG30">SUM(IF(MOD(COLUMN(V30:AE30),2)=1,V30:AE30,0))</f>
        <v>44</v>
      </c>
      <c r="AH30" s="248"/>
      <c r="AI30" s="248"/>
      <c r="AJ30" s="248">
        <v>7</v>
      </c>
      <c r="AK30" s="249">
        <v>9</v>
      </c>
      <c r="AL30" s="248">
        <v>7</v>
      </c>
      <c r="AM30" s="249">
        <v>9</v>
      </c>
      <c r="AN30" s="248"/>
      <c r="AO30" s="239"/>
      <c r="AP30" s="248"/>
      <c r="AQ30" s="239"/>
      <c r="AR30" s="248"/>
      <c r="AS30" s="249"/>
      <c r="AT30" s="250">
        <f t="array" ref="AT30">SUM(IF(MOD(COLUMN(AJ30:AS30),2)=0,AJ30:AS30,0))</f>
        <v>14</v>
      </c>
      <c r="AU30" s="250">
        <f t="array" ref="AU30">SUM(IF(MOD(COLUMN(AJ30:AS30),2)=1,AJ30:AS30,0))</f>
        <v>18</v>
      </c>
      <c r="AV30" s="248"/>
      <c r="AW30" s="248"/>
      <c r="AX30" s="248"/>
      <c r="AY30" s="249"/>
      <c r="AZ30" s="248"/>
      <c r="BA30" s="249"/>
      <c r="BB30" s="248"/>
      <c r="BC30" s="249"/>
      <c r="BD30" s="248"/>
      <c r="BE30" s="249"/>
      <c r="BF30" s="248"/>
      <c r="BG30" s="249"/>
      <c r="BH30" s="250">
        <f t="array" ref="BH30">SUM(IF(MOD(COLUMN(AX30:BG30),2)=0,AX30:BG30,0))</f>
        <v>0</v>
      </c>
      <c r="BI30" s="250">
        <f t="array" ref="BI30">SUM(IF(MOD(COLUMN(AX30:BG30),2)=1,AX30:BG30,0))</f>
        <v>0</v>
      </c>
      <c r="BJ30" s="248"/>
      <c r="BK30" s="248"/>
      <c r="BL30" s="480"/>
    </row>
    <row r="31" spans="1:64" outlineLevel="1">
      <c r="A31" s="409">
        <f t="shared" si="34"/>
        <v>0</v>
      </c>
      <c r="B31" s="406" t="s">
        <v>56</v>
      </c>
      <c r="C31" s="71" t="s">
        <v>97</v>
      </c>
      <c r="D31" s="246">
        <f t="shared" si="32"/>
        <v>0</v>
      </c>
      <c r="E31" s="247">
        <f t="shared" si="33"/>
        <v>20.5</v>
      </c>
      <c r="F31" s="418"/>
      <c r="G31" s="418"/>
      <c r="H31" s="418"/>
      <c r="I31" s="418"/>
      <c r="J31" s="248"/>
      <c r="K31" s="249"/>
      <c r="L31" s="248"/>
      <c r="M31" s="249"/>
      <c r="N31" s="248"/>
      <c r="O31" s="249"/>
      <c r="P31" s="248"/>
      <c r="Q31" s="249"/>
      <c r="R31" s="250">
        <f t="array" ref="R31">SUM(IF(MOD(COLUMN(F31:Q31),2)=0,F31:Q31,0))</f>
        <v>0</v>
      </c>
      <c r="S31" s="250">
        <f t="array" ref="S31">SUM(IF(MOD(COLUMN(F31:Q31),2)=1,F31:Q31,0))</f>
        <v>0</v>
      </c>
      <c r="T31" s="248"/>
      <c r="U31" s="248"/>
      <c r="V31" s="248"/>
      <c r="W31" s="387"/>
      <c r="X31" s="248"/>
      <c r="Y31" s="387"/>
      <c r="Z31" s="248"/>
      <c r="AA31" s="249"/>
      <c r="AB31" s="248"/>
      <c r="AC31" s="249"/>
      <c r="AD31" s="248"/>
      <c r="AE31" s="249"/>
      <c r="AF31" s="250">
        <f t="array" ref="AF31">SUM(IF(MOD(COLUMN(V31:AE31),2)=0,V31:AE31,0))</f>
        <v>0</v>
      </c>
      <c r="AG31" s="250">
        <f t="array" ref="AG31">SUM(IF(MOD(COLUMN(V31:AE31),2)=1,V31:AE31,0))</f>
        <v>0</v>
      </c>
      <c r="AH31" s="248"/>
      <c r="AI31" s="248"/>
      <c r="AJ31" s="248"/>
      <c r="AK31" s="249"/>
      <c r="AL31" s="248"/>
      <c r="AM31" s="249"/>
      <c r="AN31" s="248"/>
      <c r="AO31" s="249">
        <v>1</v>
      </c>
      <c r="AP31" s="248"/>
      <c r="AQ31" s="249">
        <v>1</v>
      </c>
      <c r="AR31" s="248"/>
      <c r="AS31" s="249">
        <v>1</v>
      </c>
      <c r="AT31" s="250">
        <f t="array" ref="AT31">SUM(IF(MOD(COLUMN(AJ31:AS31),2)=0,AJ31:AS31,0))</f>
        <v>0</v>
      </c>
      <c r="AU31" s="250">
        <f t="array" ref="AU31">SUM(IF(MOD(COLUMN(AJ31:AS31),2)=1,AJ31:AS31,0))</f>
        <v>3</v>
      </c>
      <c r="AV31" s="248"/>
      <c r="AW31" s="248"/>
      <c r="AX31" s="248"/>
      <c r="AY31" s="249">
        <v>1.5</v>
      </c>
      <c r="AZ31" s="248"/>
      <c r="BA31" s="249">
        <v>2.5</v>
      </c>
      <c r="BB31" s="248"/>
      <c r="BC31" s="249">
        <v>4</v>
      </c>
      <c r="BD31" s="248"/>
      <c r="BE31" s="249">
        <v>7</v>
      </c>
      <c r="BF31" s="248"/>
      <c r="BG31" s="249">
        <v>2.5</v>
      </c>
      <c r="BH31" s="250">
        <f t="array" ref="BH31">SUM(IF(MOD(COLUMN(AX31:BG31),2)=0,AX31:BG31,0))</f>
        <v>0</v>
      </c>
      <c r="BI31" s="250">
        <f t="array" ref="BI31">SUM(IF(MOD(COLUMN(AX31:BG31),2)=1,AX31:BG31,0))</f>
        <v>17.5</v>
      </c>
      <c r="BJ31" s="248"/>
      <c r="BK31" s="248"/>
      <c r="BL31" s="480"/>
    </row>
    <row r="32" spans="1:64" outlineLevel="1">
      <c r="A32" s="409">
        <f t="shared" si="34"/>
        <v>0</v>
      </c>
      <c r="B32" s="406" t="s">
        <v>21</v>
      </c>
      <c r="C32" s="71" t="s">
        <v>97</v>
      </c>
      <c r="D32" s="246">
        <f t="shared" si="32"/>
        <v>0</v>
      </c>
      <c r="E32" s="247">
        <f t="shared" si="33"/>
        <v>7.5</v>
      </c>
      <c r="F32" s="418"/>
      <c r="G32" s="418"/>
      <c r="H32" s="418"/>
      <c r="I32" s="418"/>
      <c r="J32" s="248"/>
      <c r="K32" s="249"/>
      <c r="L32" s="248"/>
      <c r="M32" s="249"/>
      <c r="N32" s="248"/>
      <c r="O32" s="249"/>
      <c r="P32" s="248"/>
      <c r="Q32" s="249"/>
      <c r="R32" s="250">
        <f t="array" ref="R32">SUM(IF(MOD(COLUMN(F32:Q32),2)=0,F32:Q32,0))</f>
        <v>0</v>
      </c>
      <c r="S32" s="250">
        <f t="array" ref="S32">SUM(IF(MOD(COLUMN(F32:Q32),2)=1,F32:Q32,0))</f>
        <v>0</v>
      </c>
      <c r="T32" s="248"/>
      <c r="U32" s="248"/>
      <c r="V32" s="248"/>
      <c r="W32" s="386"/>
      <c r="X32" s="248"/>
      <c r="Y32" s="249"/>
      <c r="Z32" s="248"/>
      <c r="AA32" s="249"/>
      <c r="AB32" s="248"/>
      <c r="AC32" s="249"/>
      <c r="AD32" s="248"/>
      <c r="AE32" s="249"/>
      <c r="AF32" s="250">
        <f t="array" ref="AF32">SUM(IF(MOD(COLUMN(V32:AE32),2)=0,V32:AE32,0))</f>
        <v>0</v>
      </c>
      <c r="AG32" s="250">
        <f t="array" ref="AG32">SUM(IF(MOD(COLUMN(V32:AE32),2)=1,V32:AE32,0))</f>
        <v>0</v>
      </c>
      <c r="AH32" s="248"/>
      <c r="AI32" s="248"/>
      <c r="AJ32" s="248"/>
      <c r="AK32" s="239"/>
      <c r="AL32" s="248"/>
      <c r="AM32" s="239"/>
      <c r="AN32" s="248"/>
      <c r="AO32" s="239"/>
      <c r="AP32" s="248"/>
      <c r="AQ32" s="239"/>
      <c r="AR32" s="248"/>
      <c r="AS32" s="249">
        <v>1</v>
      </c>
      <c r="AT32" s="250">
        <f t="array" ref="AT32">SUM(IF(MOD(COLUMN(AJ32:AS32),2)=0,AJ32:AS32,0))</f>
        <v>0</v>
      </c>
      <c r="AU32" s="250">
        <f t="array" ref="AU32">SUM(IF(MOD(COLUMN(AJ32:AS32),2)=1,AJ32:AS32,0))</f>
        <v>1</v>
      </c>
      <c r="AV32" s="248"/>
      <c r="AW32" s="248"/>
      <c r="AX32" s="248"/>
      <c r="AY32" s="249">
        <v>2</v>
      </c>
      <c r="AZ32" s="248"/>
      <c r="BA32" s="249">
        <v>2.5</v>
      </c>
      <c r="BB32" s="248"/>
      <c r="BC32" s="249">
        <v>1</v>
      </c>
      <c r="BD32" s="248"/>
      <c r="BE32" s="249"/>
      <c r="BF32" s="248"/>
      <c r="BG32" s="249">
        <v>1</v>
      </c>
      <c r="BH32" s="250">
        <f t="array" ref="BH32">SUM(IF(MOD(COLUMN(AX32:BG32),2)=0,AX32:BG32,0))</f>
        <v>0</v>
      </c>
      <c r="BI32" s="250">
        <f t="array" ref="BI32">SUM(IF(MOD(COLUMN(AX32:BG32),2)=1,AX32:BG32,0))</f>
        <v>6.5</v>
      </c>
      <c r="BJ32" s="248"/>
      <c r="BK32" s="248"/>
      <c r="BL32" s="480"/>
    </row>
    <row r="33" spans="1:64" outlineLevel="1">
      <c r="A33" s="409">
        <f t="shared" si="34"/>
        <v>0</v>
      </c>
      <c r="B33" s="405" t="s">
        <v>22</v>
      </c>
      <c r="C33" s="71" t="s">
        <v>97</v>
      </c>
      <c r="D33" s="246">
        <f t="shared" si="32"/>
        <v>0</v>
      </c>
      <c r="E33" s="247">
        <f t="shared" si="33"/>
        <v>8</v>
      </c>
      <c r="F33" s="418" t="s">
        <v>104</v>
      </c>
      <c r="G33" s="418">
        <v>8</v>
      </c>
      <c r="H33" s="418"/>
      <c r="I33" s="418"/>
      <c r="J33" s="248"/>
      <c r="K33" s="249"/>
      <c r="L33" s="248"/>
      <c r="M33" s="249"/>
      <c r="N33" s="248"/>
      <c r="O33" s="249"/>
      <c r="P33" s="248"/>
      <c r="Q33" s="249"/>
      <c r="R33" s="250">
        <f t="array" ref="R33">SUM(IF(MOD(COLUMN(F33:Q33),2)=0,F33:Q33,0))</f>
        <v>0</v>
      </c>
      <c r="S33" s="250">
        <f t="array" ref="S33">SUM(IF(MOD(COLUMN(F33:Q33),2)=1,F33:Q33,0))</f>
        <v>8</v>
      </c>
      <c r="T33" s="248"/>
      <c r="U33" s="248"/>
      <c r="V33" s="248"/>
      <c r="W33" s="386"/>
      <c r="X33" s="248"/>
      <c r="Y33" s="249"/>
      <c r="Z33" s="248"/>
      <c r="AA33" s="249"/>
      <c r="AB33" s="248"/>
      <c r="AC33" s="249"/>
      <c r="AD33" s="248"/>
      <c r="AE33" s="249"/>
      <c r="AF33" s="250">
        <f t="array" ref="AF33">SUM(IF(MOD(COLUMN(V33:AE33),2)=0,V33:AE33,0))</f>
        <v>0</v>
      </c>
      <c r="AG33" s="250">
        <f t="array" ref="AG33">SUM(IF(MOD(COLUMN(V33:AE33),2)=1,V33:AE33,0))</f>
        <v>0</v>
      </c>
      <c r="AH33" s="248"/>
      <c r="AI33" s="248"/>
      <c r="AJ33" s="248"/>
      <c r="AK33" s="239"/>
      <c r="AL33" s="248"/>
      <c r="AM33" s="239"/>
      <c r="AN33" s="248"/>
      <c r="AO33" s="239"/>
      <c r="AP33" s="248"/>
      <c r="AQ33" s="239"/>
      <c r="AR33" s="248"/>
      <c r="AS33" s="249"/>
      <c r="AT33" s="250">
        <f t="array" ref="AT33">SUM(IF(MOD(COLUMN(AJ33:AS33),2)=0,AJ33:AS33,0))</f>
        <v>0</v>
      </c>
      <c r="AU33" s="250">
        <f t="array" ref="AU33">SUM(IF(MOD(COLUMN(AJ33:AS33),2)=1,AJ33:AS33,0))</f>
        <v>0</v>
      </c>
      <c r="AV33" s="248"/>
      <c r="AW33" s="248"/>
      <c r="AX33" s="248"/>
      <c r="AY33" s="239"/>
      <c r="AZ33" s="248"/>
      <c r="BA33" s="249"/>
      <c r="BB33" s="248"/>
      <c r="BC33" s="239"/>
      <c r="BD33" s="248"/>
      <c r="BE33" s="239"/>
      <c r="BF33" s="248"/>
      <c r="BG33" s="239"/>
      <c r="BH33" s="250">
        <f t="array" ref="BH33">SUM(IF(MOD(COLUMN(AX33:BG33),2)=0,AX33:BG33,0))</f>
        <v>0</v>
      </c>
      <c r="BI33" s="250">
        <f t="array" ref="BI33">SUM(IF(MOD(COLUMN(AX33:BG33),2)=1,AX33:BG33,0))</f>
        <v>0</v>
      </c>
      <c r="BJ33" s="248"/>
      <c r="BK33" s="248"/>
      <c r="BL33" s="480"/>
    </row>
    <row r="34" spans="1:64" s="236" customFormat="1">
      <c r="A34" s="410"/>
      <c r="C34" s="237"/>
      <c r="D34" s="251"/>
      <c r="E34" s="252"/>
      <c r="F34" s="419"/>
      <c r="G34" s="419"/>
      <c r="H34" s="419"/>
      <c r="I34" s="419"/>
      <c r="J34" s="253"/>
      <c r="K34" s="254"/>
      <c r="L34" s="253"/>
      <c r="M34" s="254"/>
      <c r="N34" s="253"/>
      <c r="O34" s="254"/>
      <c r="P34" s="253"/>
      <c r="Q34" s="254"/>
      <c r="R34" s="250"/>
      <c r="S34" s="250"/>
      <c r="T34" s="253"/>
      <c r="U34" s="254"/>
      <c r="V34" s="253"/>
      <c r="W34" s="388"/>
      <c r="X34" s="253"/>
      <c r="Y34" s="254"/>
      <c r="Z34" s="253"/>
      <c r="AA34" s="254"/>
      <c r="AB34" s="253"/>
      <c r="AC34" s="254"/>
      <c r="AD34" s="253"/>
      <c r="AE34" s="254"/>
      <c r="AF34" s="255"/>
      <c r="AG34" s="256"/>
      <c r="AH34" s="253"/>
      <c r="AI34" s="254"/>
      <c r="AJ34" s="253"/>
      <c r="AK34" s="240"/>
      <c r="AL34" s="253"/>
      <c r="AM34" s="254"/>
      <c r="AN34" s="253"/>
      <c r="AO34" s="254"/>
      <c r="AP34" s="253"/>
      <c r="AQ34" s="254"/>
      <c r="AR34" s="253"/>
      <c r="AS34" s="254"/>
      <c r="AT34" s="255"/>
      <c r="AU34" s="256"/>
      <c r="AV34" s="253"/>
      <c r="AW34" s="254"/>
      <c r="AX34" s="253"/>
      <c r="AY34" s="240"/>
      <c r="AZ34" s="253"/>
      <c r="BA34" s="254"/>
      <c r="BB34" s="253"/>
      <c r="BC34" s="254"/>
      <c r="BD34" s="253"/>
      <c r="BE34" s="254"/>
      <c r="BF34" s="253"/>
      <c r="BG34" s="254"/>
      <c r="BH34" s="255"/>
      <c r="BI34" s="256"/>
      <c r="BJ34" s="253"/>
      <c r="BK34" s="254"/>
      <c r="BL34" s="480"/>
    </row>
    <row r="35" spans="1:64" outlineLevel="1">
      <c r="A35" s="409">
        <f>IF(E35=0,0,D35/(E35/$C$14)/$C$13)</f>
        <v>0</v>
      </c>
      <c r="B35" s="405" t="s">
        <v>46</v>
      </c>
      <c r="C35" s="71" t="s">
        <v>99</v>
      </c>
      <c r="D35" s="246">
        <f t="shared" ref="D35:D42" si="35">SUMIF($J$14:$BK$14,"*Total*",$J35:$BK35)</f>
        <v>0</v>
      </c>
      <c r="E35" s="247">
        <f t="shared" ref="E35:E42" si="36">SUMIFS(J35:BK35, $J$13:$BK$13,"x",$J$16:$BK$16,"*Effort*")</f>
        <v>0</v>
      </c>
      <c r="F35" s="418"/>
      <c r="G35" s="418"/>
      <c r="H35" s="418"/>
      <c r="I35" s="418"/>
      <c r="J35" s="248"/>
      <c r="K35" s="249"/>
      <c r="L35" s="248"/>
      <c r="M35" s="249"/>
      <c r="N35" s="248"/>
      <c r="O35" s="249"/>
      <c r="P35" s="248"/>
      <c r="Q35" s="249"/>
      <c r="R35" s="250">
        <f t="array" ref="R35">SUM(IF(MOD(COLUMN(F35:Q35),2)=0,F35:Q35,0))</f>
        <v>0</v>
      </c>
      <c r="S35" s="250">
        <f t="array" ref="S35">SUM(IF(MOD(COLUMN(F35:Q35),2)=1,F35:Q35,0))</f>
        <v>0</v>
      </c>
      <c r="T35" s="248"/>
      <c r="U35" s="248"/>
      <c r="V35" s="248"/>
      <c r="W35" s="386"/>
      <c r="X35" s="248"/>
      <c r="Y35" s="249"/>
      <c r="Z35" s="248"/>
      <c r="AA35" s="249"/>
      <c r="AB35" s="248"/>
      <c r="AC35" s="249"/>
      <c r="AD35" s="248"/>
      <c r="AE35" s="249"/>
      <c r="AF35" s="250">
        <f t="array" ref="AF35">SUM(IF(MOD(COLUMN(V35:AE35),2)=0,V35:AE35,0))</f>
        <v>0</v>
      </c>
      <c r="AG35" s="250">
        <f t="array" ref="AG35">SUM(IF(MOD(COLUMN(V35:AE35),2)=1,V35:AE35,0))</f>
        <v>0</v>
      </c>
      <c r="AH35" s="248"/>
      <c r="AI35" s="248"/>
      <c r="AJ35" s="248"/>
      <c r="AK35" s="249"/>
      <c r="AL35" s="248"/>
      <c r="AM35" s="249"/>
      <c r="AN35" s="248"/>
      <c r="AO35" s="249"/>
      <c r="AP35" s="248"/>
      <c r="AQ35" s="249"/>
      <c r="AR35" s="248"/>
      <c r="AS35" s="249"/>
      <c r="AT35" s="250">
        <f t="array" ref="AT35">SUM(IF(MOD(COLUMN(AJ35:AS35),2)=0,AJ35:AS35,0))</f>
        <v>0</v>
      </c>
      <c r="AU35" s="250">
        <f t="array" ref="AU35">SUM(IF(MOD(COLUMN(AJ35:AS35),2)=1,AJ35:AS35,0))</f>
        <v>0</v>
      </c>
      <c r="AV35" s="248"/>
      <c r="AW35" s="248"/>
      <c r="AX35" s="248"/>
      <c r="AY35" s="249"/>
      <c r="AZ35" s="248"/>
      <c r="BA35" s="249"/>
      <c r="BB35" s="248"/>
      <c r="BC35" s="249"/>
      <c r="BD35" s="248"/>
      <c r="BE35" s="249"/>
      <c r="BF35" s="248"/>
      <c r="BG35" s="249"/>
      <c r="BH35" s="250">
        <f t="array" ref="BH35">SUM(IF(MOD(COLUMN(AX35:BG35),2)=0,AX35:BG35,0))</f>
        <v>0</v>
      </c>
      <c r="BI35" s="250">
        <f t="array" ref="BI35">SUM(IF(MOD(COLUMN(AX35:BG35),2)=1,AX35:BG35,0))</f>
        <v>0</v>
      </c>
      <c r="BJ35" s="248"/>
      <c r="BK35" s="248"/>
      <c r="BL35" s="480"/>
    </row>
    <row r="36" spans="1:64" outlineLevel="1">
      <c r="A36" s="409">
        <f t="shared" ref="A36:A42" si="37">IF(E36=0,0,D36/(E36/$C$14)/$C$13)</f>
        <v>0</v>
      </c>
      <c r="B36" s="405" t="s">
        <v>48</v>
      </c>
      <c r="C36" s="71" t="s">
        <v>99</v>
      </c>
      <c r="D36" s="246">
        <f t="shared" si="35"/>
        <v>0</v>
      </c>
      <c r="E36" s="247">
        <f t="shared" si="36"/>
        <v>0</v>
      </c>
      <c r="F36" s="418"/>
      <c r="G36" s="418"/>
      <c r="H36" s="418"/>
      <c r="I36" s="418"/>
      <c r="J36" s="248"/>
      <c r="K36" s="249"/>
      <c r="L36" s="248"/>
      <c r="M36" s="249"/>
      <c r="N36" s="248"/>
      <c r="O36" s="249"/>
      <c r="P36" s="248"/>
      <c r="Q36" s="249"/>
      <c r="R36" s="250">
        <f t="array" ref="R36">SUM(IF(MOD(COLUMN(F36:Q36),2)=0,F36:Q36,0))</f>
        <v>0</v>
      </c>
      <c r="S36" s="250">
        <f t="array" ref="S36">SUM(IF(MOD(COLUMN(F36:Q36),2)=1,F36:Q36,0))</f>
        <v>0</v>
      </c>
      <c r="T36" s="248"/>
      <c r="U36" s="248"/>
      <c r="V36" s="248"/>
      <c r="W36" s="386"/>
      <c r="X36" s="248"/>
      <c r="Y36" s="249"/>
      <c r="Z36" s="248"/>
      <c r="AA36" s="249"/>
      <c r="AB36" s="248"/>
      <c r="AC36" s="249"/>
      <c r="AD36" s="248"/>
      <c r="AE36" s="249"/>
      <c r="AF36" s="250">
        <f t="array" ref="AF36">SUM(IF(MOD(COLUMN(V36:AE36),2)=0,V36:AE36,0))</f>
        <v>0</v>
      </c>
      <c r="AG36" s="250">
        <f t="array" ref="AG36">SUM(IF(MOD(COLUMN(V36:AE36),2)=1,V36:AE36,0))</f>
        <v>0</v>
      </c>
      <c r="AH36" s="248"/>
      <c r="AI36" s="248"/>
      <c r="AJ36" s="248"/>
      <c r="AK36" s="249"/>
      <c r="AL36" s="248"/>
      <c r="AM36" s="249"/>
      <c r="AN36" s="248"/>
      <c r="AO36" s="249"/>
      <c r="AP36" s="248"/>
      <c r="AQ36" s="249"/>
      <c r="AR36" s="248"/>
      <c r="AS36" s="249"/>
      <c r="AT36" s="250">
        <f t="array" ref="AT36">SUM(IF(MOD(COLUMN(AJ36:AS36),2)=0,AJ36:AS36,0))</f>
        <v>0</v>
      </c>
      <c r="AU36" s="250">
        <f t="array" ref="AU36">SUM(IF(MOD(COLUMN(AJ36:AS36),2)=1,AJ36:AS36,0))</f>
        <v>0</v>
      </c>
      <c r="AV36" s="248"/>
      <c r="AW36" s="248"/>
      <c r="AX36" s="248"/>
      <c r="AY36" s="249"/>
      <c r="AZ36" s="248"/>
      <c r="BA36" s="249"/>
      <c r="BB36" s="248"/>
      <c r="BC36" s="249"/>
      <c r="BD36" s="248"/>
      <c r="BE36" s="249"/>
      <c r="BF36" s="248"/>
      <c r="BG36" s="249"/>
      <c r="BH36" s="250">
        <f t="array" ref="BH36">SUM(IF(MOD(COLUMN(AX36:BG36),2)=0,AX36:BG36,0))</f>
        <v>0</v>
      </c>
      <c r="BI36" s="250">
        <f t="array" ref="BI36">SUM(IF(MOD(COLUMN(AX36:BG36),2)=1,AX36:BG36,0))</f>
        <v>0</v>
      </c>
      <c r="BJ36" s="248"/>
      <c r="BK36" s="248"/>
      <c r="BL36" s="480"/>
    </row>
    <row r="37" spans="1:64" outlineLevel="1">
      <c r="A37" s="409">
        <f t="shared" si="37"/>
        <v>4</v>
      </c>
      <c r="B37" s="405" t="s">
        <v>50</v>
      </c>
      <c r="C37" s="71" t="s">
        <v>99</v>
      </c>
      <c r="D37" s="246">
        <f t="shared" si="35"/>
        <v>32</v>
      </c>
      <c r="E37" s="247">
        <f t="shared" si="36"/>
        <v>64</v>
      </c>
      <c r="F37" s="418"/>
      <c r="G37" s="418"/>
      <c r="H37" s="418"/>
      <c r="I37" s="418"/>
      <c r="J37" s="248"/>
      <c r="K37" s="249"/>
      <c r="L37" s="248">
        <v>0</v>
      </c>
      <c r="M37" s="249">
        <v>4</v>
      </c>
      <c r="N37" s="248"/>
      <c r="O37" s="249"/>
      <c r="P37" s="248"/>
      <c r="Q37" s="249"/>
      <c r="R37" s="250">
        <f t="array" ref="R37">SUM(IF(MOD(COLUMN(F37:Q37),2)=0,F37:Q37,0))</f>
        <v>0</v>
      </c>
      <c r="S37" s="250">
        <f t="array" ref="S37">SUM(IF(MOD(COLUMN(F37:Q37),2)=1,F37:Q37,0))</f>
        <v>4</v>
      </c>
      <c r="T37" s="248"/>
      <c r="U37" s="248"/>
      <c r="V37" s="248">
        <v>5</v>
      </c>
      <c r="W37" s="386">
        <v>8</v>
      </c>
      <c r="X37" s="248">
        <v>5</v>
      </c>
      <c r="Y37" s="249">
        <v>8</v>
      </c>
      <c r="Z37" s="248"/>
      <c r="AA37" s="249"/>
      <c r="AB37" s="248">
        <v>5</v>
      </c>
      <c r="AC37" s="249">
        <v>8</v>
      </c>
      <c r="AD37" s="248"/>
      <c r="AE37" s="249"/>
      <c r="AF37" s="250">
        <f t="array" ref="AF37">SUM(IF(MOD(COLUMN(V37:AE37),2)=0,V37:AE37,0))</f>
        <v>15</v>
      </c>
      <c r="AG37" s="250">
        <f t="array" ref="AG37">SUM(IF(MOD(COLUMN(V37:AE37),2)=1,V37:AE37,0))</f>
        <v>24</v>
      </c>
      <c r="AH37" s="248"/>
      <c r="AI37" s="248"/>
      <c r="AJ37" s="248">
        <v>3</v>
      </c>
      <c r="AK37" s="249">
        <v>4</v>
      </c>
      <c r="AL37" s="248"/>
      <c r="AM37" s="249"/>
      <c r="AN37" s="248"/>
      <c r="AO37" s="249"/>
      <c r="AP37" s="248"/>
      <c r="AQ37" s="249"/>
      <c r="AR37" s="248"/>
      <c r="AS37" s="249"/>
      <c r="AT37" s="250">
        <f t="array" ref="AT37">SUM(IF(MOD(COLUMN(AJ37:AS37),2)=0,AJ37:AS37,0))</f>
        <v>3</v>
      </c>
      <c r="AU37" s="250">
        <f t="array" ref="AU37">SUM(IF(MOD(COLUMN(AJ37:AS37),2)=1,AJ37:AS37,0))</f>
        <v>4</v>
      </c>
      <c r="AV37" s="248"/>
      <c r="AW37" s="248"/>
      <c r="AX37" s="248">
        <v>4</v>
      </c>
      <c r="AY37" s="249">
        <v>8</v>
      </c>
      <c r="AZ37" s="248">
        <v>5</v>
      </c>
      <c r="BA37" s="249">
        <v>8</v>
      </c>
      <c r="BB37" s="248"/>
      <c r="BC37" s="249"/>
      <c r="BD37" s="248">
        <v>0</v>
      </c>
      <c r="BE37" s="249">
        <v>8</v>
      </c>
      <c r="BF37" s="248">
        <v>5</v>
      </c>
      <c r="BG37" s="249">
        <v>8</v>
      </c>
      <c r="BH37" s="250">
        <f t="array" ref="BH37">SUM(IF(MOD(COLUMN(AX37:BG37),2)=0,AX37:BG37,0))</f>
        <v>14</v>
      </c>
      <c r="BI37" s="250">
        <f t="array" ref="BI37">SUM(IF(MOD(COLUMN(AX37:BG37),2)=1,AX37:BG37,0))</f>
        <v>32</v>
      </c>
      <c r="BJ37" s="248"/>
      <c r="BK37" s="248"/>
      <c r="BL37" s="480"/>
    </row>
    <row r="38" spans="1:64" outlineLevel="1">
      <c r="A38" s="409">
        <f t="shared" si="37"/>
        <v>0</v>
      </c>
      <c r="B38" s="405" t="s">
        <v>52</v>
      </c>
      <c r="C38" s="71" t="s">
        <v>99</v>
      </c>
      <c r="D38" s="246">
        <f t="shared" si="35"/>
        <v>0</v>
      </c>
      <c r="E38" s="247">
        <f t="shared" si="36"/>
        <v>0</v>
      </c>
      <c r="F38" s="418"/>
      <c r="G38" s="418"/>
      <c r="H38" s="418"/>
      <c r="I38" s="418"/>
      <c r="J38" s="248"/>
      <c r="K38" s="249"/>
      <c r="L38" s="248"/>
      <c r="M38" s="249"/>
      <c r="N38" s="248"/>
      <c r="O38" s="249"/>
      <c r="P38" s="248"/>
      <c r="Q38" s="249"/>
      <c r="R38" s="250">
        <f t="array" ref="R38">SUM(IF(MOD(COLUMN(F38:Q38),2)=0,F38:Q38,0))</f>
        <v>0</v>
      </c>
      <c r="S38" s="250">
        <f t="array" ref="S38">SUM(IF(MOD(COLUMN(F38:Q38),2)=1,F38:Q38,0))</f>
        <v>0</v>
      </c>
      <c r="T38" s="248"/>
      <c r="U38" s="248"/>
      <c r="V38" s="248"/>
      <c r="W38" s="386"/>
      <c r="X38" s="248"/>
      <c r="Y38" s="249"/>
      <c r="Z38" s="248"/>
      <c r="AA38" s="249"/>
      <c r="AB38" s="248"/>
      <c r="AC38" s="249"/>
      <c r="AD38" s="248"/>
      <c r="AE38" s="249"/>
      <c r="AF38" s="250">
        <f t="array" ref="AF38">SUM(IF(MOD(COLUMN(V38:AE38),2)=0,V38:AE38,0))</f>
        <v>0</v>
      </c>
      <c r="AG38" s="250">
        <f t="array" ref="AG38">SUM(IF(MOD(COLUMN(V38:AE38),2)=1,V38:AE38,0))</f>
        <v>0</v>
      </c>
      <c r="AH38" s="248"/>
      <c r="AI38" s="248"/>
      <c r="AJ38" s="248"/>
      <c r="AK38" s="249"/>
      <c r="AL38" s="248"/>
      <c r="AM38" s="249"/>
      <c r="AN38" s="248"/>
      <c r="AO38" s="249"/>
      <c r="AP38" s="248"/>
      <c r="AQ38" s="249"/>
      <c r="AR38" s="248"/>
      <c r="AS38" s="249"/>
      <c r="AT38" s="250">
        <f t="array" ref="AT38">SUM(IF(MOD(COLUMN(AJ38:AS38),2)=0,AJ38:AS38,0))</f>
        <v>0</v>
      </c>
      <c r="AU38" s="250">
        <f t="array" ref="AU38">SUM(IF(MOD(COLUMN(AJ38:AS38),2)=1,AJ38:AS38,0))</f>
        <v>0</v>
      </c>
      <c r="AV38" s="248"/>
      <c r="AW38" s="248"/>
      <c r="AX38" s="248"/>
      <c r="AY38" s="249"/>
      <c r="AZ38" s="248"/>
      <c r="BA38" s="249"/>
      <c r="BB38" s="248"/>
      <c r="BC38" s="249"/>
      <c r="BD38" s="248"/>
      <c r="BE38" s="249"/>
      <c r="BF38" s="248"/>
      <c r="BG38" s="249"/>
      <c r="BH38" s="250">
        <f t="array" ref="BH38">SUM(IF(MOD(COLUMN(AX38:BG38),2)=0,AX38:BG38,0))</f>
        <v>0</v>
      </c>
      <c r="BI38" s="250">
        <f t="array" ref="BI38">SUM(IF(MOD(COLUMN(AX38:BG38),2)=1,AX38:BG38,0))</f>
        <v>0</v>
      </c>
      <c r="BJ38" s="248"/>
      <c r="BK38" s="248"/>
      <c r="BL38" s="480"/>
    </row>
    <row r="39" spans="1:64" outlineLevel="1">
      <c r="A39" s="409">
        <f t="shared" si="37"/>
        <v>18</v>
      </c>
      <c r="B39" s="406" t="s">
        <v>54</v>
      </c>
      <c r="C39" s="71" t="s">
        <v>99</v>
      </c>
      <c r="D39" s="246">
        <f t="shared" si="35"/>
        <v>99</v>
      </c>
      <c r="E39" s="247">
        <f t="shared" si="36"/>
        <v>44</v>
      </c>
      <c r="F39" s="418"/>
      <c r="G39" s="418"/>
      <c r="H39" s="418">
        <v>20</v>
      </c>
      <c r="I39" s="418">
        <v>8</v>
      </c>
      <c r="J39" s="248">
        <v>27</v>
      </c>
      <c r="K39" s="249">
        <v>8</v>
      </c>
      <c r="L39" s="248"/>
      <c r="M39" s="249"/>
      <c r="N39" s="248">
        <v>10</v>
      </c>
      <c r="O39" s="249">
        <v>4</v>
      </c>
      <c r="P39" s="248">
        <v>20</v>
      </c>
      <c r="Q39" s="249">
        <v>8</v>
      </c>
      <c r="R39" s="250">
        <f t="array" ref="R39">SUM(IF(MOD(COLUMN(F39:Q39),2)=0,F39:Q39,0))</f>
        <v>77</v>
      </c>
      <c r="S39" s="250">
        <f t="array" ref="S39">SUM(IF(MOD(COLUMN(F39:Q39),2)=1,F39:Q39,0))</f>
        <v>28</v>
      </c>
      <c r="T39" s="248"/>
      <c r="U39" s="248"/>
      <c r="V39" s="248"/>
      <c r="W39" s="386"/>
      <c r="X39" s="248"/>
      <c r="Y39" s="249"/>
      <c r="Z39" s="248"/>
      <c r="AA39" s="249"/>
      <c r="AB39" s="248"/>
      <c r="AC39" s="249"/>
      <c r="AD39" s="248"/>
      <c r="AE39" s="249"/>
      <c r="AF39" s="250">
        <f t="array" ref="AF39">SUM(IF(MOD(COLUMN(V39:AE39),2)=0,V39:AE39,0))</f>
        <v>0</v>
      </c>
      <c r="AG39" s="250">
        <f t="array" ref="AG39">SUM(IF(MOD(COLUMN(V39:AE39),2)=1,V39:AE39,0))</f>
        <v>0</v>
      </c>
      <c r="AH39" s="248"/>
      <c r="AI39" s="248"/>
      <c r="AJ39" s="248"/>
      <c r="AK39" s="249"/>
      <c r="AL39" s="248"/>
      <c r="AM39" s="249"/>
      <c r="AN39" s="248"/>
      <c r="AO39" s="249"/>
      <c r="AP39" s="248">
        <v>22</v>
      </c>
      <c r="AQ39" s="249">
        <v>8</v>
      </c>
      <c r="AR39" s="248">
        <v>0</v>
      </c>
      <c r="AS39" s="249">
        <v>8</v>
      </c>
      <c r="AT39" s="250">
        <f t="array" ref="AT39">SUM(IF(MOD(COLUMN(AJ39:AS39),2)=0,AJ39:AS39,0))</f>
        <v>22</v>
      </c>
      <c r="AU39" s="250">
        <f t="array" ref="AU39">SUM(IF(MOD(COLUMN(AJ39:AS39),2)=1,AJ39:AS39,0))</f>
        <v>16</v>
      </c>
      <c r="AV39" s="248"/>
      <c r="AW39" s="248"/>
      <c r="AX39" s="248"/>
      <c r="AY39" s="249"/>
      <c r="AZ39" s="248"/>
      <c r="BA39" s="249"/>
      <c r="BB39" s="248"/>
      <c r="BC39" s="249"/>
      <c r="BD39" s="248"/>
      <c r="BE39" s="249"/>
      <c r="BF39" s="248"/>
      <c r="BG39" s="249"/>
      <c r="BH39" s="250">
        <f t="array" ref="BH39">SUM(IF(MOD(COLUMN(AX39:BG39),2)=0,AX39:BG39,0))</f>
        <v>0</v>
      </c>
      <c r="BI39" s="250">
        <f t="array" ref="BI39">SUM(IF(MOD(COLUMN(AX39:BG39),2)=1,AX39:BG39,0))</f>
        <v>0</v>
      </c>
      <c r="BJ39" s="248"/>
      <c r="BK39" s="248"/>
      <c r="BL39" s="480"/>
    </row>
    <row r="40" spans="1:64" outlineLevel="1">
      <c r="A40" s="409">
        <f t="shared" si="37"/>
        <v>0</v>
      </c>
      <c r="B40" s="406" t="s">
        <v>56</v>
      </c>
      <c r="C40" s="71" t="s">
        <v>99</v>
      </c>
      <c r="D40" s="246">
        <f t="shared" si="35"/>
        <v>0</v>
      </c>
      <c r="E40" s="247">
        <f t="shared" si="36"/>
        <v>56</v>
      </c>
      <c r="F40" s="418"/>
      <c r="G40" s="418">
        <v>8</v>
      </c>
      <c r="H40" s="418"/>
      <c r="I40" s="418"/>
      <c r="J40" s="248"/>
      <c r="K40" s="249"/>
      <c r="L40" s="248"/>
      <c r="M40" s="249">
        <v>4</v>
      </c>
      <c r="N40" s="248"/>
      <c r="O40" s="249"/>
      <c r="P40" s="248"/>
      <c r="Q40" s="249"/>
      <c r="R40" s="250">
        <f t="array" ref="R40">SUM(IF(MOD(COLUMN(F40:Q40),2)=0,F40:Q40,0))</f>
        <v>0</v>
      </c>
      <c r="S40" s="250">
        <f t="array" ref="S40">SUM(IF(MOD(COLUMN(F40:Q40),2)=1,F40:Q40,0))</f>
        <v>12</v>
      </c>
      <c r="T40" s="248"/>
      <c r="U40" s="248"/>
      <c r="V40" s="248"/>
      <c r="W40" s="386"/>
      <c r="X40" s="248"/>
      <c r="Y40" s="249"/>
      <c r="Z40" s="248"/>
      <c r="AA40" s="249">
        <v>8</v>
      </c>
      <c r="AB40" s="248"/>
      <c r="AC40" s="249"/>
      <c r="AD40" s="248"/>
      <c r="AE40" s="249">
        <v>8</v>
      </c>
      <c r="AF40" s="250">
        <f t="array" ref="AF40">SUM(IF(MOD(COLUMN(V40:AE40),2)=0,V40:AE40,0))</f>
        <v>0</v>
      </c>
      <c r="AG40" s="250">
        <f t="array" ref="AG40">SUM(IF(MOD(COLUMN(V40:AE40),2)=1,V40:AE40,0))</f>
        <v>16</v>
      </c>
      <c r="AH40" s="248"/>
      <c r="AI40" s="248"/>
      <c r="AJ40" s="248"/>
      <c r="AK40" s="249">
        <v>4</v>
      </c>
      <c r="AL40" s="248"/>
      <c r="AM40" s="249">
        <v>8</v>
      </c>
      <c r="AN40" s="248"/>
      <c r="AO40" s="249">
        <v>8</v>
      </c>
      <c r="AP40" s="248"/>
      <c r="AQ40" s="249"/>
      <c r="AR40" s="248"/>
      <c r="AS40" s="249"/>
      <c r="AT40" s="250">
        <f t="array" ref="AT40">SUM(IF(MOD(COLUMN(AJ40:AS40),2)=0,AJ40:AS40,0))</f>
        <v>0</v>
      </c>
      <c r="AU40" s="250">
        <f t="array" ref="AU40">SUM(IF(MOD(COLUMN(AJ40:AS40),2)=1,AJ40:AS40,0))</f>
        <v>20</v>
      </c>
      <c r="AV40" s="248"/>
      <c r="AW40" s="248"/>
      <c r="AX40" s="248"/>
      <c r="AY40" s="249"/>
      <c r="AZ40" s="248"/>
      <c r="BA40" s="249"/>
      <c r="BB40" s="248"/>
      <c r="BC40" s="249">
        <v>8</v>
      </c>
      <c r="BD40" s="248"/>
      <c r="BE40" s="249"/>
      <c r="BF40" s="248"/>
      <c r="BG40" s="249"/>
      <c r="BH40" s="250">
        <f t="array" ref="BH40">SUM(IF(MOD(COLUMN(AX40:BG40),2)=0,AX40:BG40,0))</f>
        <v>0</v>
      </c>
      <c r="BI40" s="250">
        <f t="array" ref="BI40">SUM(IF(MOD(COLUMN(AX40:BG40),2)=1,AX40:BG40,0))</f>
        <v>8</v>
      </c>
      <c r="BJ40" s="248"/>
      <c r="BK40" s="248"/>
      <c r="BL40" s="480"/>
    </row>
    <row r="41" spans="1:64" outlineLevel="1">
      <c r="A41" s="409">
        <f t="shared" si="37"/>
        <v>0</v>
      </c>
      <c r="B41" s="406" t="s">
        <v>21</v>
      </c>
      <c r="C41" s="71" t="s">
        <v>99</v>
      </c>
      <c r="D41" s="246">
        <f t="shared" si="35"/>
        <v>0</v>
      </c>
      <c r="E41" s="247">
        <f t="shared" si="36"/>
        <v>0</v>
      </c>
      <c r="F41" s="418"/>
      <c r="G41" s="418"/>
      <c r="H41" s="418"/>
      <c r="I41" s="418"/>
      <c r="J41" s="248"/>
      <c r="K41" s="249"/>
      <c r="L41" s="248"/>
      <c r="M41" s="249"/>
      <c r="N41" s="248"/>
      <c r="O41" s="249"/>
      <c r="P41" s="248"/>
      <c r="Q41" s="249"/>
      <c r="R41" s="250">
        <f t="array" ref="R41">SUM(IF(MOD(COLUMN(F41:Q41),2)=0,F41:Q41,0))</f>
        <v>0</v>
      </c>
      <c r="S41" s="250">
        <f t="array" ref="S41">SUM(IF(MOD(COLUMN(F41:Q41),2)=1,F41:Q41,0))</f>
        <v>0</v>
      </c>
      <c r="T41" s="248"/>
      <c r="U41" s="248"/>
      <c r="V41" s="248"/>
      <c r="W41" s="386"/>
      <c r="X41" s="248"/>
      <c r="Y41" s="249"/>
      <c r="Z41" s="248"/>
      <c r="AA41" s="249"/>
      <c r="AB41" s="248"/>
      <c r="AC41" s="249"/>
      <c r="AD41" s="248"/>
      <c r="AE41" s="249"/>
      <c r="AF41" s="250">
        <f t="array" ref="AF41">SUM(IF(MOD(COLUMN(V41:AE41),2)=0,V41:AE41,0))</f>
        <v>0</v>
      </c>
      <c r="AG41" s="250">
        <f t="array" ref="AG41">SUM(IF(MOD(COLUMN(V41:AE41),2)=1,V41:AE41,0))</f>
        <v>0</v>
      </c>
      <c r="AH41" s="248"/>
      <c r="AI41" s="248"/>
      <c r="AJ41" s="248"/>
      <c r="AK41" s="249"/>
      <c r="AL41" s="248"/>
      <c r="AM41" s="249"/>
      <c r="AN41" s="248"/>
      <c r="AO41" s="249"/>
      <c r="AP41" s="248"/>
      <c r="AQ41" s="249"/>
      <c r="AR41" s="248"/>
      <c r="AS41" s="249"/>
      <c r="AT41" s="250">
        <f t="array" ref="AT41">SUM(IF(MOD(COLUMN(AJ41:AS41),2)=0,AJ41:AS41,0))</f>
        <v>0</v>
      </c>
      <c r="AU41" s="250">
        <f t="array" ref="AU41">SUM(IF(MOD(COLUMN(AJ41:AS41),2)=1,AJ41:AS41,0))</f>
        <v>0</v>
      </c>
      <c r="AV41" s="248"/>
      <c r="AW41" s="248"/>
      <c r="AX41" s="248"/>
      <c r="AY41" s="249"/>
      <c r="AZ41" s="248"/>
      <c r="BA41" s="249"/>
      <c r="BB41" s="248"/>
      <c r="BC41" s="249"/>
      <c r="BD41" s="248"/>
      <c r="BE41" s="249"/>
      <c r="BF41" s="248"/>
      <c r="BG41" s="249"/>
      <c r="BH41" s="250">
        <f t="array" ref="BH41">SUM(IF(MOD(COLUMN(AX41:BG41),2)=0,AX41:BG41,0))</f>
        <v>0</v>
      </c>
      <c r="BI41" s="250">
        <f t="array" ref="BI41">SUM(IF(MOD(COLUMN(AX41:BG41),2)=1,AX41:BG41,0))</f>
        <v>0</v>
      </c>
      <c r="BJ41" s="248"/>
      <c r="BK41" s="248"/>
      <c r="BL41" s="480"/>
    </row>
    <row r="42" spans="1:64" outlineLevel="1">
      <c r="A42" s="409">
        <f t="shared" si="37"/>
        <v>0</v>
      </c>
      <c r="B42" s="405" t="s">
        <v>22</v>
      </c>
      <c r="C42" s="71" t="s">
        <v>99</v>
      </c>
      <c r="D42" s="246">
        <f t="shared" si="35"/>
        <v>0</v>
      </c>
      <c r="E42" s="247">
        <f t="shared" si="36"/>
        <v>4</v>
      </c>
      <c r="F42" s="418"/>
      <c r="G42" s="418"/>
      <c r="H42" s="418"/>
      <c r="I42" s="418"/>
      <c r="J42" s="248"/>
      <c r="K42" s="249"/>
      <c r="L42" s="248"/>
      <c r="M42" s="249"/>
      <c r="N42" s="248"/>
      <c r="O42" s="249">
        <v>4</v>
      </c>
      <c r="P42" s="248"/>
      <c r="Q42" s="249"/>
      <c r="R42" s="250">
        <f t="array" ref="R42">SUM(IF(MOD(COLUMN(F42:Q42),2)=0,F42:Q42,0))</f>
        <v>0</v>
      </c>
      <c r="S42" s="250">
        <f t="array" ref="S42">SUM(IF(MOD(COLUMN(F42:Q42),2)=1,F42:Q42,0))</f>
        <v>4</v>
      </c>
      <c r="T42" s="248"/>
      <c r="U42" s="248"/>
      <c r="V42" s="248"/>
      <c r="W42" s="386"/>
      <c r="X42" s="248"/>
      <c r="Y42" s="249"/>
      <c r="Z42" s="248"/>
      <c r="AA42" s="249"/>
      <c r="AB42" s="248"/>
      <c r="AC42" s="249"/>
      <c r="AD42" s="248"/>
      <c r="AE42" s="249"/>
      <c r="AF42" s="250">
        <f t="array" ref="AF42">SUM(IF(MOD(COLUMN(V42:AE42),2)=0,V42:AE42,0))</f>
        <v>0</v>
      </c>
      <c r="AG42" s="250">
        <f t="array" ref="AG42">SUM(IF(MOD(COLUMN(V42:AE42),2)=1,V42:AE42,0))</f>
        <v>0</v>
      </c>
      <c r="AH42" s="248"/>
      <c r="AI42" s="248"/>
      <c r="AJ42" s="248"/>
      <c r="AK42" s="249"/>
      <c r="AL42" s="248"/>
      <c r="AM42" s="249"/>
      <c r="AN42" s="248"/>
      <c r="AO42" s="249"/>
      <c r="AP42" s="248"/>
      <c r="AQ42" s="249"/>
      <c r="AR42" s="248"/>
      <c r="AS42" s="249"/>
      <c r="AT42" s="250">
        <f t="array" ref="AT42">SUM(IF(MOD(COLUMN(AJ42:AS42),2)=0,AJ42:AS42,0))</f>
        <v>0</v>
      </c>
      <c r="AU42" s="250">
        <f t="array" ref="AU42">SUM(IF(MOD(COLUMN(AJ42:AS42),2)=1,AJ42:AS42,0))</f>
        <v>0</v>
      </c>
      <c r="AV42" s="248"/>
      <c r="AW42" s="248"/>
      <c r="AX42" s="248"/>
      <c r="AY42" s="249"/>
      <c r="AZ42" s="248"/>
      <c r="BA42" s="249"/>
      <c r="BB42" s="248"/>
      <c r="BC42" s="249"/>
      <c r="BD42" s="248"/>
      <c r="BE42" s="249"/>
      <c r="BF42" s="248"/>
      <c r="BG42" s="249"/>
      <c r="BH42" s="250">
        <f t="array" ref="BH42">SUM(IF(MOD(COLUMN(AX42:BG42),2)=0,AX42:BG42,0))</f>
        <v>0</v>
      </c>
      <c r="BI42" s="250">
        <f t="array" ref="BI42">SUM(IF(MOD(COLUMN(AX42:BG42),2)=1,AX42:BG42,0))</f>
        <v>0</v>
      </c>
      <c r="BJ42" s="248"/>
      <c r="BK42" s="248"/>
      <c r="BL42" s="480"/>
    </row>
    <row r="43" spans="1:64" s="236" customFormat="1">
      <c r="A43" s="410"/>
      <c r="C43" s="237"/>
      <c r="D43" s="251"/>
      <c r="E43" s="252"/>
      <c r="F43" s="419"/>
      <c r="G43" s="419"/>
      <c r="H43" s="419"/>
      <c r="I43" s="419"/>
      <c r="J43" s="253"/>
      <c r="K43" s="254"/>
      <c r="L43" s="253"/>
      <c r="M43" s="254"/>
      <c r="N43" s="253"/>
      <c r="O43" s="254"/>
      <c r="P43" s="253"/>
      <c r="Q43" s="254"/>
      <c r="R43" s="250"/>
      <c r="S43" s="250"/>
      <c r="T43" s="253"/>
      <c r="U43" s="254"/>
      <c r="V43" s="253"/>
      <c r="W43" s="388"/>
      <c r="X43" s="253"/>
      <c r="Y43" s="254"/>
      <c r="Z43" s="253"/>
      <c r="AA43" s="254"/>
      <c r="AB43" s="253"/>
      <c r="AC43" s="254"/>
      <c r="AD43" s="253"/>
      <c r="AE43" s="254"/>
      <c r="AF43" s="255"/>
      <c r="AG43" s="256"/>
      <c r="AH43" s="253"/>
      <c r="AI43" s="254"/>
      <c r="AJ43" s="253"/>
      <c r="AK43" s="240"/>
      <c r="AL43" s="253"/>
      <c r="AM43" s="254"/>
      <c r="AN43" s="253"/>
      <c r="AO43" s="254"/>
      <c r="AP43" s="253"/>
      <c r="AQ43" s="254"/>
      <c r="AR43" s="253"/>
      <c r="AS43" s="254"/>
      <c r="AT43" s="255"/>
      <c r="AU43" s="256"/>
      <c r="AV43" s="253"/>
      <c r="AW43" s="254"/>
      <c r="AX43" s="253"/>
      <c r="AY43" s="240"/>
      <c r="AZ43" s="253"/>
      <c r="BA43" s="254"/>
      <c r="BB43" s="253"/>
      <c r="BC43" s="254"/>
      <c r="BD43" s="253"/>
      <c r="BE43" s="254"/>
      <c r="BF43" s="253"/>
      <c r="BG43" s="254"/>
      <c r="BH43" s="255"/>
      <c r="BI43" s="256"/>
      <c r="BJ43" s="253"/>
      <c r="BK43" s="254"/>
      <c r="BL43" s="480"/>
    </row>
    <row r="44" spans="1:64" outlineLevel="1">
      <c r="A44" s="409">
        <f>IF(E44=0,0,D44/(E44/$C$14)/$C$13)</f>
        <v>0</v>
      </c>
      <c r="B44" s="405" t="s">
        <v>46</v>
      </c>
      <c r="C44" s="71" t="s">
        <v>100</v>
      </c>
      <c r="D44" s="246">
        <f t="shared" ref="D44:D51" si="38">SUMIF($J$14:$BK$14,"*Total*",$J44:$BK44)</f>
        <v>0</v>
      </c>
      <c r="E44" s="247">
        <f t="shared" ref="E44:E51" si="39">SUMIFS(J44:BK44, $J$13:$BK$13,"x",$J$16:$BK$16,"*Effort*")</f>
        <v>0</v>
      </c>
      <c r="F44" s="418"/>
      <c r="G44" s="418"/>
      <c r="H44" s="418"/>
      <c r="I44" s="418"/>
      <c r="J44" s="248"/>
      <c r="K44" s="249"/>
      <c r="L44" s="248"/>
      <c r="M44" s="249"/>
      <c r="N44" s="248"/>
      <c r="O44" s="249"/>
      <c r="P44" s="248"/>
      <c r="Q44" s="249"/>
      <c r="R44" s="250">
        <f t="array" ref="R44">SUM(IF(MOD(COLUMN(F44:Q44),2)=0,F44:Q44,0))</f>
        <v>0</v>
      </c>
      <c r="S44" s="250">
        <f t="array" ref="S44">SUM(IF(MOD(COLUMN(F44:Q44),2)=1,F44:Q44,0))</f>
        <v>0</v>
      </c>
      <c r="T44" s="248"/>
      <c r="U44" s="248"/>
      <c r="V44" s="248"/>
      <c r="W44" s="249"/>
      <c r="X44" s="248"/>
      <c r="Y44" s="249"/>
      <c r="Z44" s="248"/>
      <c r="AA44" s="249"/>
      <c r="AB44" s="248"/>
      <c r="AC44" s="249"/>
      <c r="AD44" s="248"/>
      <c r="AE44" s="249"/>
      <c r="AF44" s="250">
        <f t="array" ref="AF44">SUM(IF(MOD(COLUMN(V44:AE44),2)=0,V44:AE44,0))</f>
        <v>0</v>
      </c>
      <c r="AG44" s="250">
        <f t="array" ref="AG44">SUM(IF(MOD(COLUMN(V44:AE44),2)=1,V44:AE44,0))</f>
        <v>0</v>
      </c>
      <c r="AH44" s="248"/>
      <c r="AI44" s="248"/>
      <c r="AJ44" s="248"/>
      <c r="AK44" s="249"/>
      <c r="AL44" s="248"/>
      <c r="AM44" s="249"/>
      <c r="AN44" s="248"/>
      <c r="AO44" s="249"/>
      <c r="AP44" s="248"/>
      <c r="AQ44" s="249"/>
      <c r="AR44" s="248"/>
      <c r="AS44" s="249"/>
      <c r="AT44" s="250">
        <f t="array" ref="AT44">SUM(IF(MOD(COLUMN(AJ44:AS44),2)=0,AJ44:AS44,0))</f>
        <v>0</v>
      </c>
      <c r="AU44" s="250">
        <f t="array" ref="AU44">SUM(IF(MOD(COLUMN(AJ44:AS44),2)=1,AJ44:AS44,0))</f>
        <v>0</v>
      </c>
      <c r="AV44" s="248"/>
      <c r="AW44" s="248"/>
      <c r="AX44" s="248"/>
      <c r="AY44" s="249"/>
      <c r="AZ44" s="248"/>
      <c r="BA44" s="249"/>
      <c r="BB44" s="248"/>
      <c r="BC44" s="249"/>
      <c r="BD44" s="248"/>
      <c r="BE44" s="398"/>
      <c r="BF44" s="248"/>
      <c r="BG44" s="249"/>
      <c r="BH44" s="250">
        <f t="array" ref="BH44">SUM(IF(MOD(COLUMN(AX44:BG44),2)=0,AX44:BG44,0))</f>
        <v>0</v>
      </c>
      <c r="BI44" s="250">
        <f t="array" ref="BI44">SUM(IF(MOD(COLUMN(AX44:BG44),2)=1,AX44:BG44,0))</f>
        <v>0</v>
      </c>
      <c r="BJ44" s="248"/>
      <c r="BK44" s="248"/>
      <c r="BL44" s="480"/>
    </row>
    <row r="45" spans="1:64" outlineLevel="1">
      <c r="A45" s="409">
        <f t="shared" ref="A45:A51" si="40">IF(E45=0,0,D45/(E45/$C$14)/$C$13)</f>
        <v>0</v>
      </c>
      <c r="B45" s="405" t="s">
        <v>48</v>
      </c>
      <c r="C45" s="71" t="s">
        <v>100</v>
      </c>
      <c r="D45" s="246">
        <f t="shared" si="38"/>
        <v>0</v>
      </c>
      <c r="E45" s="247">
        <f t="shared" si="39"/>
        <v>0</v>
      </c>
      <c r="F45" s="418"/>
      <c r="G45" s="418"/>
      <c r="H45" s="418"/>
      <c r="I45" s="418"/>
      <c r="J45" s="248"/>
      <c r="K45" s="249"/>
      <c r="L45" s="248"/>
      <c r="M45" s="249"/>
      <c r="N45" s="248"/>
      <c r="O45" s="249"/>
      <c r="P45" s="248"/>
      <c r="Q45" s="249"/>
      <c r="R45" s="250">
        <f t="array" ref="R45">SUM(IF(MOD(COLUMN(F45:Q45),2)=0,F45:Q45,0))</f>
        <v>0</v>
      </c>
      <c r="S45" s="250">
        <f t="array" ref="S45">SUM(IF(MOD(COLUMN(F45:Q45),2)=1,F45:Q45,0))</f>
        <v>0</v>
      </c>
      <c r="T45" s="248"/>
      <c r="U45" s="248"/>
      <c r="V45" s="248"/>
      <c r="W45" s="249"/>
      <c r="X45" s="248"/>
      <c r="Y45" s="249"/>
      <c r="Z45" s="248"/>
      <c r="AA45" s="249"/>
      <c r="AB45" s="248"/>
      <c r="AC45" s="249"/>
      <c r="AD45" s="248"/>
      <c r="AE45" s="249"/>
      <c r="AF45" s="250">
        <f t="array" ref="AF45">SUM(IF(MOD(COLUMN(V45:AE45),2)=0,V45:AE45,0))</f>
        <v>0</v>
      </c>
      <c r="AG45" s="250">
        <f t="array" ref="AG45">SUM(IF(MOD(COLUMN(V45:AE45),2)=1,V45:AE45,0))</f>
        <v>0</v>
      </c>
      <c r="AH45" s="248"/>
      <c r="AI45" s="248"/>
      <c r="AJ45" s="248"/>
      <c r="AK45" s="249"/>
      <c r="AL45" s="248"/>
      <c r="AM45" s="249"/>
      <c r="AN45" s="248"/>
      <c r="AO45" s="249"/>
      <c r="AP45" s="248"/>
      <c r="AQ45" s="249"/>
      <c r="AR45" s="248"/>
      <c r="AS45" s="249"/>
      <c r="AT45" s="250">
        <f t="array" ref="AT45">SUM(IF(MOD(COLUMN(AJ45:AS45),2)=0,AJ45:AS45,0))</f>
        <v>0</v>
      </c>
      <c r="AU45" s="250">
        <f t="array" ref="AU45">SUM(IF(MOD(COLUMN(AJ45:AS45),2)=1,AJ45:AS45,0))</f>
        <v>0</v>
      </c>
      <c r="AV45" s="248"/>
      <c r="AW45" s="248"/>
      <c r="AX45" s="248"/>
      <c r="AY45" s="249"/>
      <c r="AZ45" s="248"/>
      <c r="BA45" s="249"/>
      <c r="BB45" s="248"/>
      <c r="BC45" s="249"/>
      <c r="BD45" s="248"/>
      <c r="BE45" s="398"/>
      <c r="BF45" s="248"/>
      <c r="BG45" s="249"/>
      <c r="BH45" s="250">
        <f t="array" ref="BH45">SUM(IF(MOD(COLUMN(AX45:BG45),2)=0,AX45:BG45,0))</f>
        <v>0</v>
      </c>
      <c r="BI45" s="250">
        <f t="array" ref="BI45">SUM(IF(MOD(COLUMN(AX45:BG45),2)=1,AX45:BG45,0))</f>
        <v>0</v>
      </c>
      <c r="BJ45" s="248"/>
      <c r="BK45" s="248"/>
      <c r="BL45" s="480"/>
    </row>
    <row r="46" spans="1:64" outlineLevel="1">
      <c r="A46" s="409">
        <f t="shared" si="40"/>
        <v>4.1904761904761907</v>
      </c>
      <c r="B46" s="405" t="s">
        <v>50</v>
      </c>
      <c r="C46" s="71" t="s">
        <v>100</v>
      </c>
      <c r="D46" s="246">
        <f t="shared" si="38"/>
        <v>11</v>
      </c>
      <c r="E46" s="247">
        <f t="shared" si="39"/>
        <v>21</v>
      </c>
      <c r="F46" s="418"/>
      <c r="G46" s="418">
        <v>3</v>
      </c>
      <c r="H46" s="418"/>
      <c r="I46" s="418">
        <v>1</v>
      </c>
      <c r="J46" s="248"/>
      <c r="K46" s="249"/>
      <c r="L46" s="248"/>
      <c r="M46" s="249"/>
      <c r="N46" s="248"/>
      <c r="O46" s="249"/>
      <c r="P46" s="248"/>
      <c r="Q46" s="249"/>
      <c r="R46" s="250">
        <f t="array" ref="R46">SUM(IF(MOD(COLUMN(F46:Q46),2)=0,F46:Q46,0))</f>
        <v>0</v>
      </c>
      <c r="S46" s="250">
        <f t="array" ref="S46">SUM(IF(MOD(COLUMN(F46:Q46),2)=1,F46:Q46,0))</f>
        <v>4</v>
      </c>
      <c r="T46" s="248"/>
      <c r="U46" s="248"/>
      <c r="V46" s="248">
        <v>4</v>
      </c>
      <c r="W46" s="249">
        <v>4</v>
      </c>
      <c r="X46" s="248"/>
      <c r="Y46" s="249">
        <v>1</v>
      </c>
      <c r="Z46" s="248"/>
      <c r="AA46" s="249"/>
      <c r="AB46" s="248"/>
      <c r="AC46" s="249"/>
      <c r="AD46" s="248"/>
      <c r="AE46" s="249"/>
      <c r="AF46" s="250">
        <f t="array" ref="AF46">SUM(IF(MOD(COLUMN(V46:AE46),2)=0,V46:AE46,0))</f>
        <v>4</v>
      </c>
      <c r="AG46" s="250">
        <f t="array" ref="AG46">SUM(IF(MOD(COLUMN(V46:AE46),2)=1,V46:AE46,0))</f>
        <v>5</v>
      </c>
      <c r="AH46" s="248"/>
      <c r="AI46" s="248"/>
      <c r="AJ46" s="248"/>
      <c r="AK46" s="249"/>
      <c r="AL46" s="248"/>
      <c r="AM46" s="249"/>
      <c r="AN46" s="248"/>
      <c r="AO46" s="249"/>
      <c r="AP46" s="248"/>
      <c r="AQ46" s="249"/>
      <c r="AR46" s="248"/>
      <c r="AS46" s="249"/>
      <c r="AT46" s="250">
        <f t="array" ref="AT46">SUM(IF(MOD(COLUMN(AJ46:AS46),2)=0,AJ46:AS46,0))</f>
        <v>0</v>
      </c>
      <c r="AU46" s="250">
        <f t="array" ref="AU46">SUM(IF(MOD(COLUMN(AJ46:AS46),2)=1,AJ46:AS46,0))</f>
        <v>0</v>
      </c>
      <c r="AV46" s="248"/>
      <c r="AW46" s="248"/>
      <c r="AX46" s="248">
        <v>7</v>
      </c>
      <c r="AY46" s="249">
        <v>4</v>
      </c>
      <c r="AZ46" s="248"/>
      <c r="BA46" s="249"/>
      <c r="BB46" s="248"/>
      <c r="BC46" s="249">
        <v>3</v>
      </c>
      <c r="BD46" s="248"/>
      <c r="BE46" s="398">
        <v>3</v>
      </c>
      <c r="BF46" s="248"/>
      <c r="BG46" s="249">
        <v>2</v>
      </c>
      <c r="BH46" s="250">
        <f t="array" ref="BH46">SUM(IF(MOD(COLUMN(AX46:BG46),2)=0,AX46:BG46,0))</f>
        <v>7</v>
      </c>
      <c r="BI46" s="250">
        <f t="array" ref="BI46">SUM(IF(MOD(COLUMN(AX46:BG46),2)=1,AX46:BG46,0))</f>
        <v>12</v>
      </c>
      <c r="BJ46" s="248"/>
      <c r="BK46" s="248"/>
      <c r="BL46" s="480"/>
    </row>
    <row r="47" spans="1:64" outlineLevel="1">
      <c r="A47" s="409">
        <f t="shared" si="40"/>
        <v>0</v>
      </c>
      <c r="B47" s="405" t="s">
        <v>52</v>
      </c>
      <c r="C47" s="71" t="s">
        <v>100</v>
      </c>
      <c r="D47" s="246">
        <f t="shared" si="38"/>
        <v>0</v>
      </c>
      <c r="E47" s="247">
        <f t="shared" si="39"/>
        <v>0</v>
      </c>
      <c r="F47" s="418"/>
      <c r="G47" s="418"/>
      <c r="H47" s="418"/>
      <c r="I47" s="418"/>
      <c r="J47" s="248"/>
      <c r="K47" s="249"/>
      <c r="L47" s="248"/>
      <c r="M47" s="249"/>
      <c r="N47" s="248"/>
      <c r="O47" s="249"/>
      <c r="P47" s="248"/>
      <c r="Q47" s="249"/>
      <c r="R47" s="250">
        <f t="array" ref="R47">SUM(IF(MOD(COLUMN(F47:Q47),2)=0,F47:Q47,0))</f>
        <v>0</v>
      </c>
      <c r="S47" s="250">
        <f t="array" ref="S47">SUM(IF(MOD(COLUMN(F47:Q47),2)=1,F47:Q47,0))</f>
        <v>0</v>
      </c>
      <c r="T47" s="248"/>
      <c r="U47" s="248"/>
      <c r="V47" s="248"/>
      <c r="W47" s="249"/>
      <c r="X47" s="248"/>
      <c r="Y47" s="249"/>
      <c r="Z47" s="248"/>
      <c r="AA47" s="249"/>
      <c r="AB47" s="248"/>
      <c r="AC47" s="249"/>
      <c r="AD47" s="248"/>
      <c r="AE47" s="249"/>
      <c r="AF47" s="250">
        <f t="array" ref="AF47">SUM(IF(MOD(COLUMN(V47:AE47),2)=0,V47:AE47,0))</f>
        <v>0</v>
      </c>
      <c r="AG47" s="250">
        <f t="array" ref="AG47">SUM(IF(MOD(COLUMN(V47:AE47),2)=1,V47:AE47,0))</f>
        <v>0</v>
      </c>
      <c r="AH47" s="248"/>
      <c r="AI47" s="248"/>
      <c r="AJ47" s="248"/>
      <c r="AK47" s="249"/>
      <c r="AL47" s="248"/>
      <c r="AM47" s="249"/>
      <c r="AN47" s="248"/>
      <c r="AO47" s="249"/>
      <c r="AP47" s="248"/>
      <c r="AQ47" s="249"/>
      <c r="AR47" s="248"/>
      <c r="AS47" s="249"/>
      <c r="AT47" s="250">
        <f t="array" ref="AT47">SUM(IF(MOD(COLUMN(AJ47:AS47),2)=0,AJ47:AS47,0))</f>
        <v>0</v>
      </c>
      <c r="AU47" s="250">
        <f t="array" ref="AU47">SUM(IF(MOD(COLUMN(AJ47:AS47),2)=1,AJ47:AS47,0))</f>
        <v>0</v>
      </c>
      <c r="AV47" s="248"/>
      <c r="AW47" s="248"/>
      <c r="AX47" s="248"/>
      <c r="AY47" s="249"/>
      <c r="AZ47" s="248"/>
      <c r="BA47" s="249"/>
      <c r="BB47" s="248"/>
      <c r="BC47" s="249"/>
      <c r="BD47" s="248"/>
      <c r="BE47" s="398"/>
      <c r="BF47" s="248"/>
      <c r="BG47" s="249"/>
      <c r="BH47" s="250">
        <f t="array" ref="BH47">SUM(IF(MOD(COLUMN(AX47:BG47),2)=0,AX47:BG47,0))</f>
        <v>0</v>
      </c>
      <c r="BI47" s="250">
        <f t="array" ref="BI47">SUM(IF(MOD(COLUMN(AX47:BG47),2)=1,AX47:BG47,0))</f>
        <v>0</v>
      </c>
      <c r="BJ47" s="248"/>
      <c r="BK47" s="248"/>
      <c r="BL47" s="480"/>
    </row>
    <row r="48" spans="1:64" outlineLevel="1">
      <c r="A48" s="409">
        <f t="shared" si="40"/>
        <v>0</v>
      </c>
      <c r="B48" s="406" t="s">
        <v>54</v>
      </c>
      <c r="C48" s="71" t="s">
        <v>100</v>
      </c>
      <c r="D48" s="246">
        <f t="shared" si="38"/>
        <v>0</v>
      </c>
      <c r="E48" s="247">
        <f t="shared" si="39"/>
        <v>0</v>
      </c>
      <c r="F48" s="418"/>
      <c r="G48" s="418"/>
      <c r="H48" s="418"/>
      <c r="I48" s="418"/>
      <c r="J48" s="248"/>
      <c r="K48" s="249"/>
      <c r="L48" s="248"/>
      <c r="M48" s="249"/>
      <c r="N48" s="248"/>
      <c r="O48" s="249"/>
      <c r="P48" s="248"/>
      <c r="Q48" s="249"/>
      <c r="R48" s="250">
        <f t="array" ref="R48">SUM(IF(MOD(COLUMN(F48:Q48),2)=0,F48:Q48,0))</f>
        <v>0</v>
      </c>
      <c r="S48" s="250">
        <f t="array" ref="S48">SUM(IF(MOD(COLUMN(F48:Q48),2)=1,F48:Q48,0))</f>
        <v>0</v>
      </c>
      <c r="T48" s="248"/>
      <c r="U48" s="248"/>
      <c r="V48" s="248"/>
      <c r="W48" s="249"/>
      <c r="X48" s="248"/>
      <c r="Y48" s="249"/>
      <c r="Z48" s="248"/>
      <c r="AA48" s="249"/>
      <c r="AB48" s="248"/>
      <c r="AC48" s="249"/>
      <c r="AD48" s="248"/>
      <c r="AE48" s="249"/>
      <c r="AF48" s="250">
        <f t="array" ref="AF48">SUM(IF(MOD(COLUMN(V48:AE48),2)=0,V48:AE48,0))</f>
        <v>0</v>
      </c>
      <c r="AG48" s="250">
        <f t="array" ref="AG48">SUM(IF(MOD(COLUMN(V48:AE48),2)=1,V48:AE48,0))</f>
        <v>0</v>
      </c>
      <c r="AH48" s="248"/>
      <c r="AI48" s="248"/>
      <c r="AJ48" s="248"/>
      <c r="AK48" s="249"/>
      <c r="AL48" s="248"/>
      <c r="AM48" s="249"/>
      <c r="AN48" s="248"/>
      <c r="AO48" s="249"/>
      <c r="AP48" s="248"/>
      <c r="AQ48" s="249"/>
      <c r="AR48" s="248"/>
      <c r="AS48" s="249"/>
      <c r="AT48" s="250">
        <f t="array" ref="AT48">SUM(IF(MOD(COLUMN(AJ48:AS48),2)=0,AJ48:AS48,0))</f>
        <v>0</v>
      </c>
      <c r="AU48" s="250">
        <f t="array" ref="AU48">SUM(IF(MOD(COLUMN(AJ48:AS48),2)=1,AJ48:AS48,0))</f>
        <v>0</v>
      </c>
      <c r="AV48" s="248"/>
      <c r="AW48" s="248"/>
      <c r="AX48" s="248"/>
      <c r="AY48" s="249"/>
      <c r="AZ48" s="248"/>
      <c r="BA48" s="249"/>
      <c r="BB48" s="248"/>
      <c r="BC48" s="249"/>
      <c r="BD48" s="248"/>
      <c r="BE48" s="398"/>
      <c r="BF48" s="248"/>
      <c r="BG48" s="249"/>
      <c r="BH48" s="250">
        <f t="array" ref="BH48">SUM(IF(MOD(COLUMN(AX48:BG48),2)=0,AX48:BG48,0))</f>
        <v>0</v>
      </c>
      <c r="BI48" s="250">
        <f t="array" ref="BI48">SUM(IF(MOD(COLUMN(AX48:BG48),2)=1,AX48:BG48,0))</f>
        <v>0</v>
      </c>
      <c r="BJ48" s="248"/>
      <c r="BK48" s="248"/>
      <c r="BL48" s="480"/>
    </row>
    <row r="49" spans="1:597" outlineLevel="1">
      <c r="A49" s="409">
        <f t="shared" si="40"/>
        <v>0</v>
      </c>
      <c r="B49" s="406" t="s">
        <v>56</v>
      </c>
      <c r="C49" s="71" t="s">
        <v>100</v>
      </c>
      <c r="D49" s="246">
        <f t="shared" si="38"/>
        <v>0</v>
      </c>
      <c r="E49" s="247">
        <f t="shared" si="39"/>
        <v>137.5</v>
      </c>
      <c r="F49" s="418"/>
      <c r="G49" s="418">
        <v>5</v>
      </c>
      <c r="H49" s="418"/>
      <c r="I49" s="418">
        <v>5</v>
      </c>
      <c r="J49" s="248"/>
      <c r="K49" s="249">
        <v>6</v>
      </c>
      <c r="L49" s="248"/>
      <c r="M49" s="249">
        <v>8</v>
      </c>
      <c r="N49" s="248"/>
      <c r="O49" s="249">
        <v>6</v>
      </c>
      <c r="P49" s="248"/>
      <c r="Q49" s="249">
        <v>8</v>
      </c>
      <c r="R49" s="250">
        <f t="array" ref="R49">SUM(IF(MOD(COLUMN(F49:Q49),2)=0,F49:Q49,0))</f>
        <v>0</v>
      </c>
      <c r="S49" s="250">
        <f t="array" ref="S49">SUM(IF(MOD(COLUMN(F49:Q49),2)=1,F49:Q49,0))</f>
        <v>38</v>
      </c>
      <c r="T49" s="248"/>
      <c r="U49" s="248"/>
      <c r="V49" s="248"/>
      <c r="W49" s="249">
        <v>4</v>
      </c>
      <c r="X49" s="248"/>
      <c r="Y49" s="249">
        <v>7</v>
      </c>
      <c r="Z49" s="248"/>
      <c r="AA49" s="249">
        <v>6.5</v>
      </c>
      <c r="AB49" s="248"/>
      <c r="AC49" s="249">
        <v>8</v>
      </c>
      <c r="AD49" s="248"/>
      <c r="AE49" s="249">
        <v>8</v>
      </c>
      <c r="AF49" s="250">
        <f t="array" ref="AF49">SUM(IF(MOD(COLUMN(V49:AE49),2)=0,V49:AE49,0))</f>
        <v>0</v>
      </c>
      <c r="AG49" s="250">
        <f t="array" ref="AG49">SUM(IF(MOD(COLUMN(V49:AE49),2)=1,V49:AE49,0))</f>
        <v>33.5</v>
      </c>
      <c r="AH49" s="248"/>
      <c r="AI49" s="248"/>
      <c r="AJ49" s="248"/>
      <c r="AK49" s="249">
        <v>8</v>
      </c>
      <c r="AL49" s="248"/>
      <c r="AM49" s="249">
        <v>8</v>
      </c>
      <c r="AN49" s="248"/>
      <c r="AO49" s="249">
        <v>6</v>
      </c>
      <c r="AP49" s="248"/>
      <c r="AQ49" s="249">
        <v>8</v>
      </c>
      <c r="AR49" s="248"/>
      <c r="AS49" s="249">
        <v>8</v>
      </c>
      <c r="AT49" s="250">
        <f t="array" ref="AT49">SUM(IF(MOD(COLUMN(AJ49:AS49),2)=0,AJ49:AS49,0))</f>
        <v>0</v>
      </c>
      <c r="AU49" s="250">
        <f t="array" ref="AU49">SUM(IF(MOD(COLUMN(AJ49:AS49),2)=1,AJ49:AS49,0))</f>
        <v>38</v>
      </c>
      <c r="AV49" s="248"/>
      <c r="AW49" s="248"/>
      <c r="AX49" s="248"/>
      <c r="AY49" s="249">
        <v>4</v>
      </c>
      <c r="AZ49" s="248"/>
      <c r="BA49" s="249">
        <v>8</v>
      </c>
      <c r="BB49" s="248"/>
      <c r="BC49" s="249">
        <v>5</v>
      </c>
      <c r="BD49" s="248"/>
      <c r="BE49" s="398">
        <v>5</v>
      </c>
      <c r="BF49" s="248"/>
      <c r="BG49" s="249">
        <v>6</v>
      </c>
      <c r="BH49" s="250">
        <f t="array" ref="BH49">SUM(IF(MOD(COLUMN(AX49:BG49),2)=0,AX49:BG49,0))</f>
        <v>0</v>
      </c>
      <c r="BI49" s="250">
        <f t="array" ref="BI49">SUM(IF(MOD(COLUMN(AX49:BG49),2)=1,AX49:BG49,0))</f>
        <v>28</v>
      </c>
      <c r="BJ49" s="248"/>
      <c r="BK49" s="248"/>
      <c r="BL49" s="480"/>
    </row>
    <row r="50" spans="1:597" outlineLevel="1">
      <c r="A50" s="409">
        <f t="shared" si="40"/>
        <v>0</v>
      </c>
      <c r="B50" s="406" t="s">
        <v>21</v>
      </c>
      <c r="C50" s="71" t="s">
        <v>100</v>
      </c>
      <c r="D50" s="246">
        <f t="shared" si="38"/>
        <v>0</v>
      </c>
      <c r="E50" s="247">
        <f t="shared" si="39"/>
        <v>9.5</v>
      </c>
      <c r="F50" s="418"/>
      <c r="G50" s="418"/>
      <c r="H50" s="418"/>
      <c r="I50" s="418">
        <v>2</v>
      </c>
      <c r="J50" s="248"/>
      <c r="K50" s="249">
        <v>2</v>
      </c>
      <c r="L50" s="248"/>
      <c r="M50" s="249"/>
      <c r="N50" s="248"/>
      <c r="O50" s="249">
        <v>2</v>
      </c>
      <c r="P50" s="248"/>
      <c r="Q50" s="249"/>
      <c r="R50" s="250">
        <f t="array" ref="R50">SUM(IF(MOD(COLUMN(F50:Q50),2)=0,F50:Q50,0))</f>
        <v>0</v>
      </c>
      <c r="S50" s="250">
        <f t="array" ref="S50">SUM(IF(MOD(COLUMN(F50:Q50),2)=1,F50:Q50,0))</f>
        <v>6</v>
      </c>
      <c r="T50" s="248"/>
      <c r="U50" s="248"/>
      <c r="V50" s="248"/>
      <c r="W50" s="249"/>
      <c r="X50" s="248"/>
      <c r="Y50" s="249"/>
      <c r="Z50" s="248"/>
      <c r="AA50" s="249">
        <v>1.5</v>
      </c>
      <c r="AB50" s="248"/>
      <c r="AC50" s="249"/>
      <c r="AD50" s="248"/>
      <c r="AE50" s="249"/>
      <c r="AF50" s="250">
        <f t="array" ref="AF50">SUM(IF(MOD(COLUMN(V50:AE50),2)=0,V50:AE50,0))</f>
        <v>0</v>
      </c>
      <c r="AG50" s="250">
        <f t="array" ref="AG50">SUM(IF(MOD(COLUMN(V50:AE50),2)=1,V50:AE50,0))</f>
        <v>1.5</v>
      </c>
      <c r="AH50" s="248"/>
      <c r="AI50" s="248"/>
      <c r="AJ50" s="248"/>
      <c r="AK50" s="249"/>
      <c r="AL50" s="248"/>
      <c r="AM50" s="249"/>
      <c r="AN50" s="248"/>
      <c r="AO50" s="249">
        <v>2</v>
      </c>
      <c r="AP50" s="248"/>
      <c r="AQ50" s="249"/>
      <c r="AR50" s="248"/>
      <c r="AS50" s="249"/>
      <c r="AT50" s="250">
        <f t="array" ref="AT50">SUM(IF(MOD(COLUMN(AJ50:AS50),2)=0,AJ50:AS50,0))</f>
        <v>0</v>
      </c>
      <c r="AU50" s="250">
        <f t="array" ref="AU50">SUM(IF(MOD(COLUMN(AJ50:AS50),2)=1,AJ50:AS50,0))</f>
        <v>2</v>
      </c>
      <c r="AV50" s="248"/>
      <c r="AW50" s="248"/>
      <c r="AX50" s="248"/>
      <c r="AY50" s="249"/>
      <c r="AZ50" s="248"/>
      <c r="BA50" s="249"/>
      <c r="BB50" s="248"/>
      <c r="BC50" s="249"/>
      <c r="BD50" s="248"/>
      <c r="BE50" s="398"/>
      <c r="BF50" s="248"/>
      <c r="BG50" s="249"/>
      <c r="BH50" s="250">
        <f t="array" ref="BH50">SUM(IF(MOD(COLUMN(AX50:BG50),2)=0,AX50:BG50,0))</f>
        <v>0</v>
      </c>
      <c r="BI50" s="250">
        <f t="array" ref="BI50">SUM(IF(MOD(COLUMN(AX50:BG50),2)=1,AX50:BG50,0))</f>
        <v>0</v>
      </c>
      <c r="BJ50" s="248"/>
      <c r="BK50" s="248"/>
      <c r="BL50" s="480"/>
    </row>
    <row r="51" spans="1:597" outlineLevel="1">
      <c r="A51" s="409">
        <f t="shared" si="40"/>
        <v>0</v>
      </c>
      <c r="B51" s="405" t="s">
        <v>22</v>
      </c>
      <c r="C51" s="71" t="s">
        <v>100</v>
      </c>
      <c r="D51" s="246">
        <f t="shared" si="38"/>
        <v>0</v>
      </c>
      <c r="E51" s="247">
        <f t="shared" si="39"/>
        <v>0</v>
      </c>
      <c r="F51" s="418"/>
      <c r="G51" s="418"/>
      <c r="H51" s="418"/>
      <c r="I51" s="418"/>
      <c r="J51" s="248"/>
      <c r="K51" s="249"/>
      <c r="L51" s="248"/>
      <c r="M51" s="249"/>
      <c r="N51" s="248"/>
      <c r="O51" s="249"/>
      <c r="P51" s="248"/>
      <c r="Q51" s="249"/>
      <c r="R51" s="250">
        <f t="array" ref="R51">SUM(IF(MOD(COLUMN(F51:Q51),2)=0,F51:Q51,0))</f>
        <v>0</v>
      </c>
      <c r="S51" s="250">
        <f t="array" ref="S51">SUM(IF(MOD(COLUMN(F51:Q51),2)=1,F51:Q51,0))</f>
        <v>0</v>
      </c>
      <c r="T51" s="248"/>
      <c r="U51" s="248"/>
      <c r="V51" s="248"/>
      <c r="W51" s="249"/>
      <c r="X51" s="248"/>
      <c r="Y51" s="249"/>
      <c r="Z51" s="248"/>
      <c r="AA51" s="249"/>
      <c r="AB51" s="248"/>
      <c r="AC51" s="249"/>
      <c r="AD51" s="248"/>
      <c r="AE51" s="249"/>
      <c r="AF51" s="250">
        <f t="array" ref="AF51">SUM(IF(MOD(COLUMN(V51:AE51),2)=0,V51:AE51,0))</f>
        <v>0</v>
      </c>
      <c r="AG51" s="250">
        <f t="array" ref="AG51">SUM(IF(MOD(COLUMN(V51:AE51),2)=1,V51:AE51,0))</f>
        <v>0</v>
      </c>
      <c r="AH51" s="248"/>
      <c r="AI51" s="248"/>
      <c r="AJ51" s="248"/>
      <c r="AK51" s="249"/>
      <c r="AL51" s="248"/>
      <c r="AM51" s="249"/>
      <c r="AN51" s="248"/>
      <c r="AO51" s="249"/>
      <c r="AP51" s="248"/>
      <c r="AQ51" s="249"/>
      <c r="AR51" s="248"/>
      <c r="AS51" s="249"/>
      <c r="AT51" s="250">
        <f t="array" ref="AT51">SUM(IF(MOD(COLUMN(AJ51:AS51),2)=0,AJ51:AS51,0))</f>
        <v>0</v>
      </c>
      <c r="AU51" s="250">
        <f t="array" ref="AU51">SUM(IF(MOD(COLUMN(AJ51:AS51),2)=1,AJ51:AS51,0))</f>
        <v>0</v>
      </c>
      <c r="AV51" s="248"/>
      <c r="AW51" s="248"/>
      <c r="AX51" s="248"/>
      <c r="AY51" s="249"/>
      <c r="AZ51" s="248"/>
      <c r="BA51" s="249"/>
      <c r="BB51" s="248"/>
      <c r="BC51" s="249"/>
      <c r="BD51" s="248"/>
      <c r="BE51" s="398"/>
      <c r="BF51" s="248"/>
      <c r="BG51" s="249"/>
      <c r="BH51" s="250">
        <f t="array" ref="BH51">SUM(IF(MOD(COLUMN(AX51:BG51),2)=0,AX51:BG51,0))</f>
        <v>0</v>
      </c>
      <c r="BI51" s="250">
        <f t="array" ref="BI51">SUM(IF(MOD(COLUMN(AX51:BG51),2)=1,AX51:BG51,0))</f>
        <v>0</v>
      </c>
      <c r="BJ51" s="248"/>
      <c r="BK51" s="248"/>
      <c r="BL51" s="480"/>
    </row>
    <row r="52" spans="1:597" s="236" customFormat="1" ht="12.95" customHeight="1">
      <c r="A52" s="410"/>
      <c r="C52" s="237"/>
      <c r="D52" s="251"/>
      <c r="E52" s="252"/>
      <c r="F52" s="419"/>
      <c r="G52" s="419"/>
      <c r="H52" s="419"/>
      <c r="I52" s="419"/>
      <c r="J52" s="253"/>
      <c r="K52" s="254"/>
      <c r="L52" s="253"/>
      <c r="M52" s="254"/>
      <c r="N52" s="253"/>
      <c r="O52" s="254"/>
      <c r="P52" s="253"/>
      <c r="Q52" s="254"/>
      <c r="R52" s="250"/>
      <c r="S52" s="250"/>
      <c r="T52" s="253"/>
      <c r="U52" s="254"/>
      <c r="V52" s="253"/>
      <c r="W52" s="388"/>
      <c r="X52" s="253"/>
      <c r="Y52" s="254"/>
      <c r="Z52" s="253"/>
      <c r="AA52" s="254"/>
      <c r="AB52" s="253"/>
      <c r="AC52" s="254"/>
      <c r="AD52" s="253"/>
      <c r="AE52" s="254"/>
      <c r="AF52" s="255"/>
      <c r="AG52" s="256"/>
      <c r="AH52" s="253"/>
      <c r="AI52" s="254"/>
      <c r="AJ52" s="253"/>
      <c r="AK52" s="240"/>
      <c r="AL52" s="253"/>
      <c r="AM52" s="254"/>
      <c r="AN52" s="253"/>
      <c r="AO52" s="254"/>
      <c r="AP52" s="253"/>
      <c r="AQ52" s="254"/>
      <c r="AR52" s="253"/>
      <c r="AS52" s="254"/>
      <c r="AT52" s="255"/>
      <c r="AU52" s="256"/>
      <c r="AV52" s="253"/>
      <c r="AW52" s="254"/>
      <c r="AX52" s="253"/>
      <c r="AY52" s="240"/>
      <c r="AZ52" s="253"/>
      <c r="BA52" s="254"/>
      <c r="BB52" s="253"/>
      <c r="BC52" s="254"/>
      <c r="BD52" s="253"/>
      <c r="BE52" s="254"/>
      <c r="BF52" s="253"/>
      <c r="BG52" s="254"/>
      <c r="BH52" s="255"/>
      <c r="BI52" s="256"/>
      <c r="BJ52" s="253"/>
      <c r="BK52" s="254"/>
      <c r="BL52" s="480"/>
    </row>
    <row r="53" spans="1:597" outlineLevel="1" collapsed="1">
      <c r="A53" s="409">
        <f>IF(E53=0,0,D53/(E53/$C$14)/$C$13)</f>
        <v>0</v>
      </c>
      <c r="B53" s="405" t="s">
        <v>46</v>
      </c>
      <c r="C53" s="71" t="s">
        <v>101</v>
      </c>
      <c r="D53" s="246">
        <f t="shared" ref="D53:D60" si="41">SUMIF($J$14:$BK$14,"*Total*",$J53:$BK53)</f>
        <v>0</v>
      </c>
      <c r="E53" s="247">
        <f t="shared" ref="E53:E60" si="42">SUMIFS(J53:BK53, $J$13:$BK$13,"x",$J$16:$BK$16,"*Effort*")</f>
        <v>0</v>
      </c>
      <c r="F53" s="418"/>
      <c r="G53" s="418"/>
      <c r="H53" s="418"/>
      <c r="I53" s="418"/>
      <c r="J53" s="248"/>
      <c r="K53" s="249"/>
      <c r="L53" s="248"/>
      <c r="M53" s="249"/>
      <c r="N53" s="248"/>
      <c r="O53" s="249"/>
      <c r="P53" s="248"/>
      <c r="Q53" s="249"/>
      <c r="R53" s="250">
        <f t="array" ref="R53">SUM(IF(MOD(COLUMN(F53:Q53),2)=0,F53:Q53,0))</f>
        <v>0</v>
      </c>
      <c r="S53" s="250">
        <f t="array" ref="S53">SUM(IF(MOD(COLUMN(F53:Q53),2)=1,F53:Q53,0))</f>
        <v>0</v>
      </c>
      <c r="T53" s="248"/>
      <c r="U53" s="248"/>
      <c r="V53" s="248"/>
      <c r="W53" s="386"/>
      <c r="X53" s="248"/>
      <c r="Y53" s="249"/>
      <c r="Z53" s="248"/>
      <c r="AA53" s="249"/>
      <c r="AB53" s="248"/>
      <c r="AC53" s="249"/>
      <c r="AD53" s="248"/>
      <c r="AE53" s="249"/>
      <c r="AF53" s="250">
        <f t="array" ref="AF53">SUM(IF(MOD(COLUMN(V53:AE53),2)=0,V53:AE53,0))</f>
        <v>0</v>
      </c>
      <c r="AG53" s="250">
        <f t="array" ref="AG53">SUM(IF(MOD(COLUMN(V53:AE53),2)=1,V53:AE53,0))</f>
        <v>0</v>
      </c>
      <c r="AH53" s="248"/>
      <c r="AI53" s="248"/>
      <c r="AJ53" s="248"/>
      <c r="AK53" s="239"/>
      <c r="AL53" s="248"/>
      <c r="AM53" s="249"/>
      <c r="AN53" s="248"/>
      <c r="AO53" s="249"/>
      <c r="AP53" s="248"/>
      <c r="AQ53" s="249"/>
      <c r="AR53" s="248"/>
      <c r="AS53" s="249"/>
      <c r="AT53" s="250">
        <f t="array" ref="AT53">SUM(IF(MOD(COLUMN(AJ53:AS53),2)=0,AJ53:AS53,0))</f>
        <v>0</v>
      </c>
      <c r="AU53" s="250">
        <f t="array" ref="AU53">SUM(IF(MOD(COLUMN(AJ53:AS53),2)=1,AJ53:AS53,0))</f>
        <v>0</v>
      </c>
      <c r="AV53" s="248"/>
      <c r="AW53" s="248"/>
      <c r="AX53" s="248"/>
      <c r="AY53" s="249"/>
      <c r="AZ53" s="248"/>
      <c r="BA53" s="249"/>
      <c r="BB53" s="248"/>
      <c r="BC53" s="249"/>
      <c r="BD53" s="248"/>
      <c r="BE53" s="249"/>
      <c r="BF53" s="248"/>
      <c r="BG53" s="249"/>
      <c r="BH53" s="250">
        <f t="array" ref="BH53">SUM(IF(MOD(COLUMN(AX53:BG53),2)=0,AX53:BG53,0))</f>
        <v>0</v>
      </c>
      <c r="BI53" s="250">
        <f t="array" ref="BI53">SUM(IF(MOD(COLUMN(AX53:BG53),2)=1,AX53:BG53,0))</f>
        <v>0</v>
      </c>
      <c r="BJ53" s="248"/>
      <c r="BK53" s="248"/>
      <c r="BL53" s="480"/>
    </row>
    <row r="54" spans="1:597" outlineLevel="1">
      <c r="A54" s="409">
        <f t="shared" ref="A54:A60" si="43">IF(E54=0,0,D54/(E54/$C$14)/$C$13)</f>
        <v>0</v>
      </c>
      <c r="B54" s="405" t="s">
        <v>48</v>
      </c>
      <c r="C54" s="71" t="s">
        <v>101</v>
      </c>
      <c r="D54" s="246">
        <f t="shared" si="41"/>
        <v>0</v>
      </c>
      <c r="E54" s="247">
        <f t="shared" si="42"/>
        <v>0</v>
      </c>
      <c r="F54" s="418"/>
      <c r="G54" s="418"/>
      <c r="H54" s="418"/>
      <c r="I54" s="418"/>
      <c r="J54" s="248"/>
      <c r="K54" s="249"/>
      <c r="L54" s="248"/>
      <c r="M54" s="249"/>
      <c r="N54" s="248"/>
      <c r="O54" s="249"/>
      <c r="P54" s="248"/>
      <c r="Q54" s="249"/>
      <c r="R54" s="250">
        <f t="array" ref="R54">SUM(IF(MOD(COLUMN(F54:Q54),2)=0,F54:Q54,0))</f>
        <v>0</v>
      </c>
      <c r="S54" s="250">
        <f t="array" ref="S54">SUM(IF(MOD(COLUMN(F54:Q54),2)=1,F54:Q54,0))</f>
        <v>0</v>
      </c>
      <c r="T54" s="248"/>
      <c r="U54" s="248"/>
      <c r="V54" s="248"/>
      <c r="W54" s="386"/>
      <c r="X54" s="248"/>
      <c r="Y54" s="249"/>
      <c r="Z54" s="248"/>
      <c r="AA54" s="249"/>
      <c r="AB54" s="248"/>
      <c r="AC54" s="249"/>
      <c r="AD54" s="248"/>
      <c r="AE54" s="249"/>
      <c r="AF54" s="250">
        <f t="array" ref="AF54">SUM(IF(MOD(COLUMN(V54:AE54),2)=0,V54:AE54,0))</f>
        <v>0</v>
      </c>
      <c r="AG54" s="250">
        <f t="array" ref="AG54">SUM(IF(MOD(COLUMN(V54:AE54),2)=1,V54:AE54,0))</f>
        <v>0</v>
      </c>
      <c r="AH54" s="248"/>
      <c r="AI54" s="248"/>
      <c r="AJ54" s="248"/>
      <c r="AK54" s="239"/>
      <c r="AL54" s="248"/>
      <c r="AM54" s="249"/>
      <c r="AN54" s="248"/>
      <c r="AO54" s="249"/>
      <c r="AP54" s="248"/>
      <c r="AQ54" s="249"/>
      <c r="AR54" s="248"/>
      <c r="AS54" s="249"/>
      <c r="AT54" s="250">
        <f t="array" ref="AT54">SUM(IF(MOD(COLUMN(AJ54:AS54),2)=0,AJ54:AS54,0))</f>
        <v>0</v>
      </c>
      <c r="AU54" s="250">
        <f t="array" ref="AU54">SUM(IF(MOD(COLUMN(AJ54:AS54),2)=1,AJ54:AS54,0))</f>
        <v>0</v>
      </c>
      <c r="AV54" s="248"/>
      <c r="AW54" s="248"/>
      <c r="AX54" s="248"/>
      <c r="AY54" s="249"/>
      <c r="AZ54" s="248"/>
      <c r="BA54" s="249"/>
      <c r="BB54" s="248"/>
      <c r="BC54" s="249"/>
      <c r="BD54" s="248"/>
      <c r="BE54" s="249"/>
      <c r="BF54" s="248"/>
      <c r="BG54" s="249"/>
      <c r="BH54" s="250">
        <f t="array" ref="BH54">SUM(IF(MOD(COLUMN(AX54:BG54),2)=0,AX54:BG54,0))</f>
        <v>0</v>
      </c>
      <c r="BI54" s="250">
        <f t="array" ref="BI54">SUM(IF(MOD(COLUMN(AX54:BG54),2)=1,AX54:BG54,0))</f>
        <v>0</v>
      </c>
      <c r="BJ54" s="248"/>
      <c r="BK54" s="248"/>
      <c r="BL54" s="480"/>
    </row>
    <row r="55" spans="1:597" outlineLevel="1">
      <c r="A55" s="409">
        <f t="shared" si="43"/>
        <v>0</v>
      </c>
      <c r="B55" s="405" t="s">
        <v>50</v>
      </c>
      <c r="C55" s="71" t="s">
        <v>101</v>
      </c>
      <c r="D55" s="246">
        <f t="shared" si="41"/>
        <v>0</v>
      </c>
      <c r="E55" s="247">
        <f t="shared" si="42"/>
        <v>0</v>
      </c>
      <c r="F55" s="418"/>
      <c r="G55" s="418"/>
      <c r="H55" s="418"/>
      <c r="I55" s="418"/>
      <c r="J55" s="248"/>
      <c r="K55" s="249"/>
      <c r="L55" s="248"/>
      <c r="M55" s="249"/>
      <c r="N55" s="248"/>
      <c r="O55" s="249"/>
      <c r="P55" s="248"/>
      <c r="Q55" s="249"/>
      <c r="R55" s="250">
        <f t="array" ref="R55">SUM(IF(MOD(COLUMN(F55:Q55),2)=0,F55:Q55,0))</f>
        <v>0</v>
      </c>
      <c r="S55" s="250">
        <f t="array" ref="S55">SUM(IF(MOD(COLUMN(F55:Q55),2)=1,F55:Q55,0))</f>
        <v>0</v>
      </c>
      <c r="T55" s="248"/>
      <c r="U55" s="248"/>
      <c r="V55" s="248"/>
      <c r="W55" s="386"/>
      <c r="X55" s="248"/>
      <c r="Y55" s="249"/>
      <c r="Z55" s="248"/>
      <c r="AA55" s="249"/>
      <c r="AB55" s="248"/>
      <c r="AC55" s="249"/>
      <c r="AD55" s="248"/>
      <c r="AE55" s="249"/>
      <c r="AF55" s="250">
        <f t="array" ref="AF55">SUM(IF(MOD(COLUMN(V55:AE55),2)=0,V55:AE55,0))</f>
        <v>0</v>
      </c>
      <c r="AG55" s="250">
        <f t="array" ref="AG55">SUM(IF(MOD(COLUMN(V55:AE55),2)=1,V55:AE55,0))</f>
        <v>0</v>
      </c>
      <c r="AH55" s="248"/>
      <c r="AI55" s="248"/>
      <c r="AJ55" s="248"/>
      <c r="AK55" s="239"/>
      <c r="AL55" s="248"/>
      <c r="AM55" s="249"/>
      <c r="AN55" s="248"/>
      <c r="AO55" s="249"/>
      <c r="AP55" s="248"/>
      <c r="AQ55" s="249"/>
      <c r="AR55" s="248"/>
      <c r="AS55" s="249"/>
      <c r="AT55" s="250">
        <f t="array" ref="AT55">SUM(IF(MOD(COLUMN(AJ55:AS55),2)=0,AJ55:AS55,0))</f>
        <v>0</v>
      </c>
      <c r="AU55" s="250">
        <f t="array" ref="AU55">SUM(IF(MOD(COLUMN(AJ55:AS55),2)=1,AJ55:AS55,0))</f>
        <v>0</v>
      </c>
      <c r="AV55" s="248"/>
      <c r="AW55" s="248"/>
      <c r="AX55" s="248"/>
      <c r="AY55" s="249"/>
      <c r="AZ55" s="248"/>
      <c r="BA55" s="249"/>
      <c r="BB55" s="248"/>
      <c r="BC55" s="249"/>
      <c r="BD55" s="248"/>
      <c r="BE55" s="249"/>
      <c r="BF55" s="248"/>
      <c r="BG55" s="249"/>
      <c r="BH55" s="250">
        <f t="array" ref="BH55">SUM(IF(MOD(COLUMN(AX55:BG55),2)=0,AX55:BG55,0))</f>
        <v>0</v>
      </c>
      <c r="BI55" s="250">
        <f t="array" ref="BI55">SUM(IF(MOD(COLUMN(AX55:BG55),2)=1,AX55:BG55,0))</f>
        <v>0</v>
      </c>
      <c r="BJ55" s="248"/>
      <c r="BK55" s="248"/>
      <c r="BL55" s="480"/>
    </row>
    <row r="56" spans="1:597" outlineLevel="1">
      <c r="A56" s="409">
        <f t="shared" si="43"/>
        <v>0</v>
      </c>
      <c r="B56" s="405" t="s">
        <v>52</v>
      </c>
      <c r="C56" s="71" t="s">
        <v>101</v>
      </c>
      <c r="D56" s="246">
        <f t="shared" si="41"/>
        <v>0</v>
      </c>
      <c r="E56" s="247">
        <f t="shared" si="42"/>
        <v>0</v>
      </c>
      <c r="F56" s="418"/>
      <c r="G56" s="418"/>
      <c r="H56" s="418"/>
      <c r="I56" s="418"/>
      <c r="J56" s="248"/>
      <c r="K56" s="249"/>
      <c r="L56" s="248"/>
      <c r="M56" s="249"/>
      <c r="N56" s="248"/>
      <c r="O56" s="249"/>
      <c r="P56" s="248"/>
      <c r="Q56" s="249"/>
      <c r="R56" s="250">
        <f t="array" ref="R56">SUM(IF(MOD(COLUMN(F56:Q56),2)=0,F56:Q56,0))</f>
        <v>0</v>
      </c>
      <c r="S56" s="250">
        <f t="array" ref="S56">SUM(IF(MOD(COLUMN(F56:Q56),2)=1,F56:Q56,0))</f>
        <v>0</v>
      </c>
      <c r="T56" s="248"/>
      <c r="U56" s="248"/>
      <c r="V56" s="248"/>
      <c r="W56" s="386"/>
      <c r="X56" s="248"/>
      <c r="Y56" s="249"/>
      <c r="Z56" s="248"/>
      <c r="AA56" s="249"/>
      <c r="AB56" s="248"/>
      <c r="AC56" s="249"/>
      <c r="AD56" s="248"/>
      <c r="AE56" s="249"/>
      <c r="AF56" s="250">
        <f t="array" ref="AF56">SUM(IF(MOD(COLUMN(V56:AE56),2)=0,V56:AE56,0))</f>
        <v>0</v>
      </c>
      <c r="AG56" s="250">
        <f t="array" ref="AG56">SUM(IF(MOD(COLUMN(V56:AE56),2)=1,V56:AE56,0))</f>
        <v>0</v>
      </c>
      <c r="AH56" s="248"/>
      <c r="AI56" s="248"/>
      <c r="AJ56" s="248"/>
      <c r="AK56" s="239"/>
      <c r="AL56" s="248"/>
      <c r="AM56" s="249"/>
      <c r="AN56" s="248"/>
      <c r="AO56" s="249"/>
      <c r="AP56" s="248"/>
      <c r="AQ56" s="249"/>
      <c r="AR56" s="248"/>
      <c r="AS56" s="249"/>
      <c r="AT56" s="250">
        <f t="array" ref="AT56">SUM(IF(MOD(COLUMN(AJ56:AS56),2)=0,AJ56:AS56,0))</f>
        <v>0</v>
      </c>
      <c r="AU56" s="250">
        <f t="array" ref="AU56">SUM(IF(MOD(COLUMN(AJ56:AS56),2)=1,AJ56:AS56,0))</f>
        <v>0</v>
      </c>
      <c r="AV56" s="248"/>
      <c r="AW56" s="248"/>
      <c r="AX56" s="248"/>
      <c r="AY56" s="249"/>
      <c r="AZ56" s="248"/>
      <c r="BA56" s="249"/>
      <c r="BB56" s="248"/>
      <c r="BC56" s="249"/>
      <c r="BD56" s="248"/>
      <c r="BE56" s="249"/>
      <c r="BF56" s="248"/>
      <c r="BG56" s="249"/>
      <c r="BH56" s="250">
        <f t="array" ref="BH56">SUM(IF(MOD(COLUMN(AX56:BG56),2)=0,AX56:BG56,0))</f>
        <v>0</v>
      </c>
      <c r="BI56" s="250">
        <f t="array" ref="BI56">SUM(IF(MOD(COLUMN(AX56:BG56),2)=1,AX56:BG56,0))</f>
        <v>0</v>
      </c>
      <c r="BJ56" s="248"/>
      <c r="BK56" s="248"/>
      <c r="BL56" s="480"/>
    </row>
    <row r="57" spans="1:597" outlineLevel="1">
      <c r="A57" s="409">
        <f t="shared" si="43"/>
        <v>0</v>
      </c>
      <c r="B57" s="406" t="s">
        <v>54</v>
      </c>
      <c r="C57" s="71" t="s">
        <v>101</v>
      </c>
      <c r="D57" s="246">
        <f t="shared" si="41"/>
        <v>0</v>
      </c>
      <c r="E57" s="247">
        <f t="shared" si="42"/>
        <v>0</v>
      </c>
      <c r="F57" s="418"/>
      <c r="G57" s="418"/>
      <c r="H57" s="418"/>
      <c r="I57" s="418"/>
      <c r="J57" s="248"/>
      <c r="K57" s="249"/>
      <c r="L57" s="248"/>
      <c r="M57" s="249"/>
      <c r="N57" s="248"/>
      <c r="O57" s="249"/>
      <c r="P57" s="248"/>
      <c r="Q57" s="249"/>
      <c r="R57" s="250">
        <f t="array" ref="R57">SUM(IF(MOD(COLUMN(F57:Q57),2)=0,F57:Q57,0))</f>
        <v>0</v>
      </c>
      <c r="S57" s="250">
        <f t="array" ref="S57">SUM(IF(MOD(COLUMN(F57:Q57),2)=1,F57:Q57,0))</f>
        <v>0</v>
      </c>
      <c r="T57" s="248"/>
      <c r="U57" s="248"/>
      <c r="V57" s="248"/>
      <c r="W57" s="386"/>
      <c r="X57" s="248"/>
      <c r="Y57" s="249"/>
      <c r="Z57" s="248"/>
      <c r="AA57" s="249"/>
      <c r="AB57" s="248"/>
      <c r="AC57" s="249"/>
      <c r="AD57" s="248"/>
      <c r="AE57" s="249"/>
      <c r="AF57" s="250">
        <f t="array" ref="AF57">SUM(IF(MOD(COLUMN(V57:AE57),2)=0,V57:AE57,0))</f>
        <v>0</v>
      </c>
      <c r="AG57" s="250">
        <f t="array" ref="AG57">SUM(IF(MOD(COLUMN(V57:AE57),2)=1,V57:AE57,0))</f>
        <v>0</v>
      </c>
      <c r="AH57" s="248"/>
      <c r="AI57" s="248"/>
      <c r="AJ57" s="248"/>
      <c r="AK57" s="239"/>
      <c r="AL57" s="248"/>
      <c r="AM57" s="249"/>
      <c r="AN57" s="248"/>
      <c r="AO57" s="249"/>
      <c r="AP57" s="248"/>
      <c r="AQ57" s="249"/>
      <c r="AR57" s="248"/>
      <c r="AS57" s="249"/>
      <c r="AT57" s="250">
        <f t="array" ref="AT57">SUM(IF(MOD(COLUMN(AJ57:AS57),2)=0,AJ57:AS57,0))</f>
        <v>0</v>
      </c>
      <c r="AU57" s="250">
        <f t="array" ref="AU57">SUM(IF(MOD(COLUMN(AJ57:AS57),2)=1,AJ57:AS57,0))</f>
        <v>0</v>
      </c>
      <c r="AV57" s="248"/>
      <c r="AW57" s="248"/>
      <c r="AX57" s="248"/>
      <c r="AY57" s="249"/>
      <c r="AZ57" s="248"/>
      <c r="BA57" s="249"/>
      <c r="BB57" s="248"/>
      <c r="BC57" s="249"/>
      <c r="BD57" s="248"/>
      <c r="BE57" s="249"/>
      <c r="BF57" s="248"/>
      <c r="BG57" s="249"/>
      <c r="BH57" s="250">
        <f t="array" ref="BH57">SUM(IF(MOD(COLUMN(AX57:BG57),2)=0,AX57:BG57,0))</f>
        <v>0</v>
      </c>
      <c r="BI57" s="250">
        <f t="array" ref="BI57">SUM(IF(MOD(COLUMN(AX57:BG57),2)=1,AX57:BG57,0))</f>
        <v>0</v>
      </c>
      <c r="BJ57" s="248"/>
      <c r="BK57" s="248"/>
      <c r="BL57" s="480"/>
    </row>
    <row r="58" spans="1:597" outlineLevel="1">
      <c r="A58" s="409">
        <f t="shared" si="43"/>
        <v>0</v>
      </c>
      <c r="B58" s="406" t="s">
        <v>56</v>
      </c>
      <c r="C58" s="71" t="s">
        <v>101</v>
      </c>
      <c r="D58" s="246">
        <f t="shared" si="41"/>
        <v>0</v>
      </c>
      <c r="E58" s="247">
        <f t="shared" si="42"/>
        <v>156</v>
      </c>
      <c r="F58" s="418"/>
      <c r="G58" s="418">
        <v>8</v>
      </c>
      <c r="H58" s="418"/>
      <c r="I58" s="418">
        <v>8</v>
      </c>
      <c r="J58" s="248"/>
      <c r="K58" s="249">
        <v>8</v>
      </c>
      <c r="L58" s="248"/>
      <c r="M58" s="249">
        <v>8</v>
      </c>
      <c r="N58" s="248"/>
      <c r="O58" s="249">
        <v>8</v>
      </c>
      <c r="P58" s="248"/>
      <c r="Q58" s="249">
        <v>8</v>
      </c>
      <c r="R58" s="250">
        <f t="array" ref="R58">SUM(IF(MOD(COLUMN(F58:Q58),2)=0,F58:Q58,0))</f>
        <v>0</v>
      </c>
      <c r="S58" s="250">
        <f t="array" ref="S58">SUM(IF(MOD(COLUMN(F58:Q58),2)=1,F58:Q58,0))</f>
        <v>48</v>
      </c>
      <c r="T58" s="248"/>
      <c r="U58" s="248"/>
      <c r="V58" s="248"/>
      <c r="W58" s="249">
        <v>8</v>
      </c>
      <c r="X58" s="248"/>
      <c r="Y58" s="249">
        <v>8</v>
      </c>
      <c r="Z58" s="248"/>
      <c r="AA58" s="249">
        <v>8</v>
      </c>
      <c r="AB58" s="248"/>
      <c r="AC58" s="249">
        <v>8</v>
      </c>
      <c r="AD58" s="248"/>
      <c r="AE58" s="249">
        <v>8</v>
      </c>
      <c r="AF58" s="250">
        <f t="array" ref="AF58">SUM(IF(MOD(COLUMN(V58:AE58),2)=0,V58:AE58,0))</f>
        <v>0</v>
      </c>
      <c r="AG58" s="250">
        <f t="array" ref="AG58">SUM(IF(MOD(COLUMN(V58:AE58),2)=1,V58:AE58,0))</f>
        <v>40</v>
      </c>
      <c r="AH58" s="248"/>
      <c r="AI58" s="248"/>
      <c r="AJ58" s="248"/>
      <c r="AK58" s="249">
        <v>8</v>
      </c>
      <c r="AL58" s="248"/>
      <c r="AM58" s="249">
        <v>8</v>
      </c>
      <c r="AN58" s="248"/>
      <c r="AO58" s="249">
        <v>8</v>
      </c>
      <c r="AP58" s="248"/>
      <c r="AQ58" s="249">
        <v>8</v>
      </c>
      <c r="AR58" s="248"/>
      <c r="AS58" s="249">
        <v>8</v>
      </c>
      <c r="AT58" s="250">
        <f t="array" ref="AT58">SUM(IF(MOD(COLUMN(AJ58:AS58),2)=0,AJ58:AS58,0))</f>
        <v>0</v>
      </c>
      <c r="AU58" s="250">
        <f t="array" ref="AU58">SUM(IF(MOD(COLUMN(AJ58:AS58),2)=1,AJ58:AS58,0))</f>
        <v>40</v>
      </c>
      <c r="AV58" s="248"/>
      <c r="AW58" s="248"/>
      <c r="AX58" s="248"/>
      <c r="AY58" s="249">
        <v>4</v>
      </c>
      <c r="AZ58" s="248"/>
      <c r="BA58" s="249"/>
      <c r="BB58" s="248"/>
      <c r="BC58" s="249">
        <v>8</v>
      </c>
      <c r="BD58" s="248"/>
      <c r="BE58" s="249">
        <v>8</v>
      </c>
      <c r="BF58" s="248"/>
      <c r="BG58" s="249">
        <v>8</v>
      </c>
      <c r="BH58" s="250">
        <f t="array" ref="BH58">SUM(IF(MOD(COLUMN(AX58:BG58),2)=0,AX58:BG58,0))</f>
        <v>0</v>
      </c>
      <c r="BI58" s="250">
        <f t="array" ref="BI58">SUM(IF(MOD(COLUMN(AX58:BG58),2)=1,AX58:BG58,0))</f>
        <v>28</v>
      </c>
      <c r="BJ58" s="248"/>
      <c r="BK58" s="248"/>
      <c r="BL58" s="480"/>
    </row>
    <row r="59" spans="1:597" outlineLevel="1">
      <c r="A59" s="409">
        <f t="shared" si="43"/>
        <v>0</v>
      </c>
      <c r="B59" s="406" t="s">
        <v>21</v>
      </c>
      <c r="C59" s="71" t="s">
        <v>101</v>
      </c>
      <c r="D59" s="246">
        <f t="shared" si="41"/>
        <v>0</v>
      </c>
      <c r="E59" s="247">
        <f t="shared" si="42"/>
        <v>0</v>
      </c>
      <c r="F59" s="418"/>
      <c r="G59" s="418"/>
      <c r="H59" s="418"/>
      <c r="I59" s="418"/>
      <c r="J59" s="248"/>
      <c r="K59" s="249"/>
      <c r="L59" s="248"/>
      <c r="M59" s="249"/>
      <c r="N59" s="248"/>
      <c r="O59" s="249"/>
      <c r="P59" s="248"/>
      <c r="Q59" s="249"/>
      <c r="R59" s="250">
        <f t="array" ref="R59">SUM(IF(MOD(COLUMN(F59:Q59),2)=0,F59:Q59,0))</f>
        <v>0</v>
      </c>
      <c r="S59" s="250">
        <f t="array" ref="S59">SUM(IF(MOD(COLUMN(F59:Q59),2)=1,F59:Q59,0))</f>
        <v>0</v>
      </c>
      <c r="T59" s="248"/>
      <c r="U59" s="248"/>
      <c r="V59" s="248"/>
      <c r="W59" s="386"/>
      <c r="X59" s="248"/>
      <c r="Y59" s="249"/>
      <c r="Z59" s="248"/>
      <c r="AA59" s="249"/>
      <c r="AB59" s="248"/>
      <c r="AC59" s="249"/>
      <c r="AD59" s="248"/>
      <c r="AE59" s="249"/>
      <c r="AF59" s="250">
        <f t="array" ref="AF59">SUM(IF(MOD(COLUMN(V59:AE59),2)=0,V59:AE59,0))</f>
        <v>0</v>
      </c>
      <c r="AG59" s="250">
        <f t="array" ref="AG59">SUM(IF(MOD(COLUMN(V59:AE59),2)=1,V59:AE59,0))</f>
        <v>0</v>
      </c>
      <c r="AH59" s="248"/>
      <c r="AI59" s="248"/>
      <c r="AJ59" s="248"/>
      <c r="AK59" s="239"/>
      <c r="AL59" s="248"/>
      <c r="AM59" s="249"/>
      <c r="AN59" s="248"/>
      <c r="AO59" s="249"/>
      <c r="AP59" s="248"/>
      <c r="AQ59" s="249"/>
      <c r="AR59" s="248"/>
      <c r="AS59" s="249"/>
      <c r="AT59" s="250">
        <f t="array" ref="AT59">SUM(IF(MOD(COLUMN(AJ59:AS59),2)=0,AJ59:AS59,0))</f>
        <v>0</v>
      </c>
      <c r="AU59" s="250">
        <f t="array" ref="AU59">SUM(IF(MOD(COLUMN(AJ59:AS59),2)=1,AJ59:AS59,0))</f>
        <v>0</v>
      </c>
      <c r="AV59" s="248"/>
      <c r="AW59" s="248"/>
      <c r="AX59" s="248"/>
      <c r="AY59" s="249"/>
      <c r="AZ59" s="248"/>
      <c r="BA59" s="249"/>
      <c r="BB59" s="248"/>
      <c r="BC59" s="249"/>
      <c r="BD59" s="248"/>
      <c r="BE59" s="249"/>
      <c r="BF59" s="248"/>
      <c r="BG59" s="249"/>
      <c r="BH59" s="250">
        <f t="array" ref="BH59">SUM(IF(MOD(COLUMN(AX59:BG59),2)=0,AX59:BG59,0))</f>
        <v>0</v>
      </c>
      <c r="BI59" s="250">
        <f t="array" ref="BI59">SUM(IF(MOD(COLUMN(AX59:BG59),2)=1,AX59:BG59,0))</f>
        <v>0</v>
      </c>
      <c r="BJ59" s="248"/>
      <c r="BK59" s="248"/>
      <c r="BL59" s="480"/>
    </row>
    <row r="60" spans="1:597" outlineLevel="1">
      <c r="A60" s="409">
        <f t="shared" si="43"/>
        <v>0</v>
      </c>
      <c r="B60" s="405" t="s">
        <v>22</v>
      </c>
      <c r="C60" s="71" t="s">
        <v>101</v>
      </c>
      <c r="D60" s="246">
        <f t="shared" si="41"/>
        <v>0</v>
      </c>
      <c r="E60" s="247">
        <f t="shared" si="42"/>
        <v>12</v>
      </c>
      <c r="F60" s="418"/>
      <c r="G60" s="418"/>
      <c r="H60" s="418"/>
      <c r="I60" s="418"/>
      <c r="J60" s="248"/>
      <c r="K60" s="249"/>
      <c r="L60" s="248"/>
      <c r="M60" s="249"/>
      <c r="N60" s="248"/>
      <c r="O60" s="249"/>
      <c r="P60" s="248"/>
      <c r="Q60" s="249"/>
      <c r="R60" s="250">
        <f t="array" ref="R60">SUM(IF(MOD(COLUMN(F60:Q60),2)=0,F60:Q60,0))</f>
        <v>0</v>
      </c>
      <c r="S60" s="250">
        <f t="array" ref="S60">SUM(IF(MOD(COLUMN(F60:Q60),2)=1,F60:Q60,0))</f>
        <v>0</v>
      </c>
      <c r="T60" s="248"/>
      <c r="U60" s="248"/>
      <c r="V60" s="248"/>
      <c r="W60" s="386"/>
      <c r="X60" s="248"/>
      <c r="Y60" s="249"/>
      <c r="Z60" s="248"/>
      <c r="AA60" s="249"/>
      <c r="AB60" s="248"/>
      <c r="AC60" s="249"/>
      <c r="AD60" s="248"/>
      <c r="AE60" s="249"/>
      <c r="AF60" s="250">
        <f t="array" ref="AF60">SUM(IF(MOD(COLUMN(V60:AE60),2)=0,V60:AE60,0))</f>
        <v>0</v>
      </c>
      <c r="AG60" s="250">
        <f t="array" ref="AG60">SUM(IF(MOD(COLUMN(V60:AE60),2)=1,V60:AE60,0))</f>
        <v>0</v>
      </c>
      <c r="AH60" s="248"/>
      <c r="AI60" s="248"/>
      <c r="AJ60" s="248"/>
      <c r="AK60" s="397"/>
      <c r="AL60" s="248"/>
      <c r="AM60" s="249"/>
      <c r="AN60" s="248"/>
      <c r="AO60" s="249"/>
      <c r="AP60" s="248"/>
      <c r="AQ60" s="249"/>
      <c r="AR60" s="248"/>
      <c r="AS60" s="249"/>
      <c r="AT60" s="250">
        <f t="array" ref="AT60">SUM(IF(MOD(COLUMN(AJ60:AS60),2)=0,AJ60:AS60,0))</f>
        <v>0</v>
      </c>
      <c r="AU60" s="250">
        <f t="array" ref="AU60">SUM(IF(MOD(COLUMN(AJ60:AS60),2)=1,AJ60:AS60,0))</f>
        <v>0</v>
      </c>
      <c r="AV60" s="248"/>
      <c r="AW60" s="248"/>
      <c r="AX60" s="248"/>
      <c r="AY60" s="249">
        <v>4</v>
      </c>
      <c r="AZ60" s="248"/>
      <c r="BA60" s="249">
        <v>8</v>
      </c>
      <c r="BB60" s="248"/>
      <c r="BC60" s="249"/>
      <c r="BD60" s="248"/>
      <c r="BE60" s="249"/>
      <c r="BF60" s="248"/>
      <c r="BG60" s="249"/>
      <c r="BH60" s="250">
        <f t="array" ref="BH60">SUM(IF(MOD(COLUMN(AX60:BG60),2)=0,AX60:BG60,0))</f>
        <v>0</v>
      </c>
      <c r="BI60" s="250">
        <f t="array" ref="BI60">SUM(IF(MOD(COLUMN(AX60:BG60),2)=1,AX60:BG60,0))</f>
        <v>12</v>
      </c>
      <c r="BJ60" s="248"/>
      <c r="BK60" s="248"/>
      <c r="BL60" s="480"/>
    </row>
    <row r="61" spans="1:597" s="236" customFormat="1">
      <c r="A61" s="410"/>
      <c r="C61" s="238"/>
      <c r="D61" s="257"/>
      <c r="E61" s="252"/>
      <c r="F61" s="419"/>
      <c r="G61" s="419"/>
      <c r="H61" s="419"/>
      <c r="I61" s="419"/>
      <c r="J61" s="253"/>
      <c r="K61" s="254"/>
      <c r="L61" s="253"/>
      <c r="M61" s="254"/>
      <c r="N61" s="253"/>
      <c r="O61" s="254"/>
      <c r="P61" s="253"/>
      <c r="Q61" s="254"/>
      <c r="R61" s="250"/>
      <c r="S61" s="250"/>
      <c r="T61" s="253"/>
      <c r="U61" s="254"/>
      <c r="V61" s="253"/>
      <c r="W61" s="388"/>
      <c r="X61" s="253"/>
      <c r="Y61" s="254"/>
      <c r="Z61" s="253"/>
      <c r="AA61" s="254"/>
      <c r="AB61" s="253"/>
      <c r="AC61" s="254"/>
      <c r="AD61" s="253"/>
      <c r="AE61" s="254"/>
      <c r="AF61" s="255"/>
      <c r="AG61" s="256"/>
      <c r="AH61" s="253"/>
      <c r="AI61" s="254"/>
      <c r="AJ61" s="253"/>
      <c r="AK61" s="240"/>
      <c r="AL61" s="253"/>
      <c r="AM61" s="254"/>
      <c r="AN61" s="253"/>
      <c r="AO61" s="254"/>
      <c r="AP61" s="253"/>
      <c r="AQ61" s="254"/>
      <c r="AR61" s="253"/>
      <c r="AS61" s="254"/>
      <c r="AT61" s="255"/>
      <c r="AU61" s="256"/>
      <c r="AV61" s="253"/>
      <c r="AW61" s="254"/>
      <c r="AX61" s="253"/>
      <c r="AY61" s="240"/>
      <c r="AZ61" s="253"/>
      <c r="BA61" s="254"/>
      <c r="BB61" s="253"/>
      <c r="BC61" s="254"/>
      <c r="BD61" s="253"/>
      <c r="BE61" s="254"/>
      <c r="BF61" s="253"/>
      <c r="BG61" s="254"/>
      <c r="BH61" s="255"/>
      <c r="BI61" s="256"/>
      <c r="BJ61" s="253"/>
      <c r="BK61" s="254"/>
      <c r="BL61" s="480"/>
    </row>
    <row r="62" spans="1:597" s="71" customFormat="1" outlineLevel="1" collapsed="1">
      <c r="A62" s="409">
        <f>IF(E62=0,0,D62/(E62/$C$14)/$C$13)</f>
        <v>0</v>
      </c>
      <c r="B62" s="405" t="s">
        <v>46</v>
      </c>
      <c r="C62" s="71" t="s">
        <v>102</v>
      </c>
      <c r="D62" s="246">
        <f t="shared" ref="D62:D69" si="44">SUMIF($J$14:$BK$14,"*Total*",$J62:$BK62)</f>
        <v>0</v>
      </c>
      <c r="E62" s="247">
        <f t="shared" ref="E62:E69" si="45">SUMIFS(J62:BK62, $J$13:$BK$13,"x",$J$16:$BK$16,"*Effort*")</f>
        <v>0</v>
      </c>
      <c r="F62" s="418"/>
      <c r="G62" s="418"/>
      <c r="H62" s="418"/>
      <c r="I62" s="418"/>
      <c r="J62" s="248"/>
      <c r="K62" s="249"/>
      <c r="L62" s="248"/>
      <c r="M62" s="249"/>
      <c r="N62" s="248"/>
      <c r="O62" s="249"/>
      <c r="P62" s="248"/>
      <c r="Q62" s="249"/>
      <c r="R62" s="250">
        <f t="array" ref="R62">SUM(IF(MOD(COLUMN(F62:Q62),2)=0,F62:Q62,0))</f>
        <v>0</v>
      </c>
      <c r="S62" s="250">
        <f t="array" ref="S62">SUM(IF(MOD(COLUMN(F62:Q62),2)=1,F62:Q62,0))</f>
        <v>0</v>
      </c>
      <c r="T62" s="248"/>
      <c r="U62" s="248"/>
      <c r="V62" s="248"/>
      <c r="W62" s="386"/>
      <c r="X62" s="248"/>
      <c r="Y62" s="249"/>
      <c r="Z62" s="248"/>
      <c r="AA62" s="249"/>
      <c r="AB62" s="248"/>
      <c r="AC62" s="249"/>
      <c r="AD62" s="248"/>
      <c r="AE62" s="249"/>
      <c r="AF62" s="250">
        <f t="array" ref="AF62">SUM(IF(MOD(COLUMN(V62:AE62),2)=0,V62:AE62,0))</f>
        <v>0</v>
      </c>
      <c r="AG62" s="250">
        <f t="array" ref="AG62">SUM(IF(MOD(COLUMN(V62:AE62),2)=1,V62:AE62,0))</f>
        <v>0</v>
      </c>
      <c r="AH62" s="248"/>
      <c r="AI62" s="248"/>
      <c r="AJ62" s="248"/>
      <c r="AK62" s="239"/>
      <c r="AL62" s="248"/>
      <c r="AM62" s="249"/>
      <c r="AN62" s="248"/>
      <c r="AO62" s="249"/>
      <c r="AP62" s="248"/>
      <c r="AQ62" s="249"/>
      <c r="AR62" s="248"/>
      <c r="AS62" s="249"/>
      <c r="AT62" s="250">
        <f t="array" ref="AT62">SUM(IF(MOD(COLUMN(AJ62:AS62),2)=0,AJ62:AS62,0))</f>
        <v>0</v>
      </c>
      <c r="AU62" s="250">
        <f t="array" ref="AU62">SUM(IF(MOD(COLUMN(AJ62:AS62),2)=1,AJ62:AS62,0))</f>
        <v>0</v>
      </c>
      <c r="AV62" s="248"/>
      <c r="AW62" s="248"/>
      <c r="AX62" s="248"/>
      <c r="AY62" s="239"/>
      <c r="AZ62" s="248"/>
      <c r="BA62" s="249"/>
      <c r="BB62" s="248"/>
      <c r="BC62" s="249"/>
      <c r="BD62" s="248"/>
      <c r="BE62" s="249"/>
      <c r="BF62" s="248"/>
      <c r="BG62" s="249"/>
      <c r="BH62" s="250">
        <f t="array" ref="BH62">SUM(IF(MOD(COLUMN(AX62:BG62),2)=0,AX62:BG62,0))</f>
        <v>0</v>
      </c>
      <c r="BI62" s="250">
        <f t="array" ref="BI62">SUM(IF(MOD(COLUMN(AX62:BG62),2)=1,AX62:BG62,0))</f>
        <v>0</v>
      </c>
      <c r="BJ62" s="248"/>
      <c r="BK62" s="248"/>
      <c r="BL62" s="480"/>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row>
    <row r="63" spans="1:597" s="71" customFormat="1" outlineLevel="1">
      <c r="A63" s="409">
        <f t="shared" ref="A63:A69" si="46">IF(E63=0,0,D63/(E63/$C$14)/$C$13)</f>
        <v>0</v>
      </c>
      <c r="B63" s="405" t="s">
        <v>48</v>
      </c>
      <c r="C63" s="71" t="s">
        <v>102</v>
      </c>
      <c r="D63" s="246">
        <f t="shared" si="44"/>
        <v>0</v>
      </c>
      <c r="E63" s="247">
        <f t="shared" si="45"/>
        <v>0</v>
      </c>
      <c r="F63" s="418"/>
      <c r="G63" s="418"/>
      <c r="H63" s="418"/>
      <c r="I63" s="418"/>
      <c r="J63" s="248"/>
      <c r="K63" s="249"/>
      <c r="L63" s="248"/>
      <c r="M63" s="249"/>
      <c r="N63" s="248"/>
      <c r="O63" s="249"/>
      <c r="P63" s="248"/>
      <c r="Q63" s="249"/>
      <c r="R63" s="250">
        <f t="array" ref="R63">SUM(IF(MOD(COLUMN(F63:Q63),2)=0,F63:Q63,0))</f>
        <v>0</v>
      </c>
      <c r="S63" s="250">
        <f t="array" ref="S63">SUM(IF(MOD(COLUMN(F63:Q63),2)=1,F63:Q63,0))</f>
        <v>0</v>
      </c>
      <c r="T63" s="248"/>
      <c r="U63" s="248"/>
      <c r="V63" s="248"/>
      <c r="W63" s="386"/>
      <c r="X63" s="248"/>
      <c r="Y63" s="249"/>
      <c r="Z63" s="248"/>
      <c r="AA63" s="249"/>
      <c r="AB63" s="248"/>
      <c r="AC63" s="249"/>
      <c r="AD63" s="248"/>
      <c r="AE63" s="249"/>
      <c r="AF63" s="250">
        <f t="array" ref="AF63">SUM(IF(MOD(COLUMN(V63:AE63),2)=0,V63:AE63,0))</f>
        <v>0</v>
      </c>
      <c r="AG63" s="250">
        <f t="array" ref="AG63">SUM(IF(MOD(COLUMN(V63:AE63),2)=1,V63:AE63,0))</f>
        <v>0</v>
      </c>
      <c r="AH63" s="248"/>
      <c r="AI63" s="248"/>
      <c r="AJ63" s="248"/>
      <c r="AK63" s="239"/>
      <c r="AL63" s="248"/>
      <c r="AM63" s="249"/>
      <c r="AN63" s="248"/>
      <c r="AO63" s="249"/>
      <c r="AP63" s="248"/>
      <c r="AQ63" s="249"/>
      <c r="AR63" s="248"/>
      <c r="AS63" s="249"/>
      <c r="AT63" s="250">
        <f t="array" ref="AT63">SUM(IF(MOD(COLUMN(AJ63:AS63),2)=0,AJ63:AS63,0))</f>
        <v>0</v>
      </c>
      <c r="AU63" s="250">
        <f t="array" ref="AU63">SUM(IF(MOD(COLUMN(AJ63:AS63),2)=1,AJ63:AS63,0))</f>
        <v>0</v>
      </c>
      <c r="AV63" s="248"/>
      <c r="AW63" s="248"/>
      <c r="AX63" s="248"/>
      <c r="AY63" s="239"/>
      <c r="AZ63" s="248"/>
      <c r="BA63" s="249"/>
      <c r="BB63" s="248"/>
      <c r="BC63" s="249"/>
      <c r="BD63" s="248"/>
      <c r="BE63" s="249"/>
      <c r="BF63" s="248"/>
      <c r="BG63" s="249"/>
      <c r="BH63" s="250">
        <f t="array" ref="BH63">SUM(IF(MOD(COLUMN(AX63:BG63),2)=0,AX63:BG63,0))</f>
        <v>0</v>
      </c>
      <c r="BI63" s="250">
        <f t="array" ref="BI63">SUM(IF(MOD(COLUMN(AX63:BG63),2)=1,AX63:BG63,0))</f>
        <v>0</v>
      </c>
      <c r="BJ63" s="248"/>
      <c r="BK63" s="248"/>
      <c r="BL63" s="480"/>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row>
    <row r="64" spans="1:597" s="71" customFormat="1" outlineLevel="1">
      <c r="A64" s="409">
        <f t="shared" si="46"/>
        <v>1.6716417910447761</v>
      </c>
      <c r="B64" s="405" t="s">
        <v>50</v>
      </c>
      <c r="C64" s="71" t="s">
        <v>102</v>
      </c>
      <c r="D64" s="246">
        <f t="shared" si="44"/>
        <v>14</v>
      </c>
      <c r="E64" s="247">
        <f t="shared" si="45"/>
        <v>67</v>
      </c>
      <c r="F64" s="418"/>
      <c r="G64" s="418">
        <v>3</v>
      </c>
      <c r="H64" s="418"/>
      <c r="I64" s="418">
        <v>4</v>
      </c>
      <c r="J64" s="248"/>
      <c r="K64" s="249">
        <v>3</v>
      </c>
      <c r="L64" s="248"/>
      <c r="M64" s="249"/>
      <c r="N64" s="248">
        <v>3</v>
      </c>
      <c r="O64" s="249">
        <v>3</v>
      </c>
      <c r="P64" s="248"/>
      <c r="Q64" s="249">
        <v>3</v>
      </c>
      <c r="R64" s="250">
        <f t="array" ref="R64">SUM(IF(MOD(COLUMN(F64:Q64),2)=0,F64:Q64,0))</f>
        <v>3</v>
      </c>
      <c r="S64" s="250">
        <f t="array" ref="S64">SUM(IF(MOD(COLUMN(F64:Q64),2)=1,F64:Q64,0))</f>
        <v>16</v>
      </c>
      <c r="T64" s="248"/>
      <c r="U64" s="248"/>
      <c r="V64" s="248"/>
      <c r="W64" s="396">
        <v>3</v>
      </c>
      <c r="X64" s="248">
        <v>7</v>
      </c>
      <c r="Y64" s="249">
        <v>3</v>
      </c>
      <c r="Z64" s="248"/>
      <c r="AA64" s="249">
        <v>5</v>
      </c>
      <c r="AB64" s="248"/>
      <c r="AC64" s="249">
        <v>3</v>
      </c>
      <c r="AD64" s="248"/>
      <c r="AE64" s="249">
        <v>3</v>
      </c>
      <c r="AF64" s="250">
        <f t="array" ref="AF64">SUM(IF(MOD(COLUMN(V64:AE64),2)=0,V64:AE64,0))</f>
        <v>7</v>
      </c>
      <c r="AG64" s="250">
        <f t="array" ref="AG64">SUM(IF(MOD(COLUMN(V64:AE64),2)=1,V64:AE64,0))</f>
        <v>17</v>
      </c>
      <c r="AH64" s="248"/>
      <c r="AI64" s="248"/>
      <c r="AJ64" s="248"/>
      <c r="AK64" s="396">
        <v>3</v>
      </c>
      <c r="AL64" s="248"/>
      <c r="AM64" s="249"/>
      <c r="AN64" s="248"/>
      <c r="AO64" s="249">
        <v>4</v>
      </c>
      <c r="AP64" s="248"/>
      <c r="AQ64" s="249">
        <v>4</v>
      </c>
      <c r="AR64" s="415"/>
      <c r="AS64" s="249">
        <v>5</v>
      </c>
      <c r="AT64" s="250">
        <f t="array" ref="AT64">SUM(IF(MOD(COLUMN(AJ64:AS64),2)=0,AJ64:AS64,0))</f>
        <v>0</v>
      </c>
      <c r="AU64" s="250">
        <f t="array" ref="AU64">SUM(IF(MOD(COLUMN(AJ64:AS64),2)=1,AJ64:AS64,0))</f>
        <v>16</v>
      </c>
      <c r="AV64" s="248"/>
      <c r="AW64" s="248"/>
      <c r="AX64" s="248"/>
      <c r="AY64" s="386">
        <v>3</v>
      </c>
      <c r="AZ64" s="248">
        <v>4</v>
      </c>
      <c r="BA64" s="249">
        <v>3</v>
      </c>
      <c r="BB64" s="248"/>
      <c r="BC64" s="249">
        <v>4</v>
      </c>
      <c r="BD64" s="248"/>
      <c r="BE64" s="249">
        <v>4</v>
      </c>
      <c r="BF64" s="248"/>
      <c r="BG64" s="249">
        <v>4</v>
      </c>
      <c r="BH64" s="250">
        <f t="array" ref="BH64">SUM(IF(MOD(COLUMN(AX64:BG64),2)=0,AX64:BG64,0))</f>
        <v>4</v>
      </c>
      <c r="BI64" s="250">
        <f t="array" ref="BI64">SUM(IF(MOD(COLUMN(AX64:BG64),2)=1,AX64:BG64,0))</f>
        <v>18</v>
      </c>
      <c r="BJ64" s="248"/>
      <c r="BK64" s="248"/>
      <c r="BL64" s="480"/>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row>
    <row r="65" spans="1:597" s="71" customFormat="1" outlineLevel="1">
      <c r="A65" s="409">
        <f t="shared" si="46"/>
        <v>0</v>
      </c>
      <c r="B65" s="405" t="s">
        <v>52</v>
      </c>
      <c r="C65" s="71" t="s">
        <v>102</v>
      </c>
      <c r="D65" s="246">
        <f t="shared" si="44"/>
        <v>0</v>
      </c>
      <c r="E65" s="247">
        <f t="shared" si="45"/>
        <v>0</v>
      </c>
      <c r="F65" s="418"/>
      <c r="G65" s="418"/>
      <c r="H65" s="418"/>
      <c r="I65" s="418"/>
      <c r="J65" s="248"/>
      <c r="K65" s="249"/>
      <c r="L65" s="248"/>
      <c r="M65" s="249"/>
      <c r="N65" s="248"/>
      <c r="O65" s="249"/>
      <c r="P65" s="248"/>
      <c r="Q65" s="249"/>
      <c r="R65" s="250">
        <f t="array" ref="R65">SUM(IF(MOD(COLUMN(F65:Q65),2)=0,F65:Q65,0))</f>
        <v>0</v>
      </c>
      <c r="S65" s="250">
        <f t="array" ref="S65">SUM(IF(MOD(COLUMN(F65:Q65),2)=1,F65:Q65,0))</f>
        <v>0</v>
      </c>
      <c r="T65" s="248"/>
      <c r="U65" s="248"/>
      <c r="V65" s="248"/>
      <c r="W65" s="396"/>
      <c r="X65" s="248"/>
      <c r="Y65" s="249"/>
      <c r="Z65" s="248"/>
      <c r="AA65" s="249"/>
      <c r="AB65" s="248"/>
      <c r="AC65" s="249"/>
      <c r="AD65" s="248"/>
      <c r="AE65" s="249"/>
      <c r="AF65" s="250">
        <f t="array" ref="AF65">SUM(IF(MOD(COLUMN(V65:AE65),2)=0,V65:AE65,0))</f>
        <v>0</v>
      </c>
      <c r="AG65" s="250">
        <f t="array" ref="AG65">SUM(IF(MOD(COLUMN(V65:AE65),2)=1,V65:AE65,0))</f>
        <v>0</v>
      </c>
      <c r="AH65" s="248"/>
      <c r="AI65" s="248"/>
      <c r="AJ65" s="248"/>
      <c r="AK65" s="396"/>
      <c r="AL65" s="248"/>
      <c r="AM65" s="249"/>
      <c r="AN65" s="248"/>
      <c r="AO65" s="249"/>
      <c r="AP65" s="248"/>
      <c r="AQ65" s="249"/>
      <c r="AR65" s="248"/>
      <c r="AS65" s="249"/>
      <c r="AT65" s="250">
        <f t="array" ref="AT65">SUM(IF(MOD(COLUMN(AJ65:AS65),2)=0,AJ65:AS65,0))</f>
        <v>0</v>
      </c>
      <c r="AU65" s="250">
        <f t="array" ref="AU65">SUM(IF(MOD(COLUMN(AJ65:AS65),2)=1,AJ65:AS65,0))</f>
        <v>0</v>
      </c>
      <c r="AV65" s="248"/>
      <c r="AW65" s="248"/>
      <c r="AX65" s="248"/>
      <c r="AY65" s="239"/>
      <c r="AZ65" s="248"/>
      <c r="BA65" s="249"/>
      <c r="BB65" s="248"/>
      <c r="BC65" s="249"/>
      <c r="BD65" s="248"/>
      <c r="BE65" s="249"/>
      <c r="BF65" s="248"/>
      <c r="BG65" s="249"/>
      <c r="BH65" s="250">
        <f t="array" ref="BH65">SUM(IF(MOD(COLUMN(AX65:BG65),2)=0,AX65:BG65,0))</f>
        <v>0</v>
      </c>
      <c r="BI65" s="250">
        <f t="array" ref="BI65">SUM(IF(MOD(COLUMN(AX65:BG65),2)=1,AX65:BG65,0))</f>
        <v>0</v>
      </c>
      <c r="BJ65" s="248"/>
      <c r="BK65" s="248"/>
      <c r="BL65" s="480"/>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row>
    <row r="66" spans="1:597" s="99" customFormat="1" outlineLevel="1">
      <c r="A66" s="409">
        <f t="shared" si="46"/>
        <v>0</v>
      </c>
      <c r="B66" s="406" t="s">
        <v>54</v>
      </c>
      <c r="C66" s="71" t="s">
        <v>102</v>
      </c>
      <c r="D66" s="246">
        <f t="shared" si="44"/>
        <v>0</v>
      </c>
      <c r="E66" s="247">
        <f t="shared" si="45"/>
        <v>0</v>
      </c>
      <c r="F66" s="418"/>
      <c r="G66" s="418"/>
      <c r="H66" s="418"/>
      <c r="I66" s="418"/>
      <c r="J66" s="248"/>
      <c r="K66" s="249"/>
      <c r="L66" s="248"/>
      <c r="M66" s="249"/>
      <c r="N66" s="248"/>
      <c r="O66" s="249"/>
      <c r="P66" s="248"/>
      <c r="Q66" s="249"/>
      <c r="R66" s="250">
        <f t="array" ref="R66">SUM(IF(MOD(COLUMN(F66:Q66),2)=0,F66:Q66,0))</f>
        <v>0</v>
      </c>
      <c r="S66" s="250">
        <f t="array" ref="S66">SUM(IF(MOD(COLUMN(F66:Q66),2)=1,F66:Q66,0))</f>
        <v>0</v>
      </c>
      <c r="T66" s="248"/>
      <c r="U66" s="248"/>
      <c r="V66" s="248"/>
      <c r="W66" s="396"/>
      <c r="X66" s="248"/>
      <c r="Y66" s="249"/>
      <c r="Z66" s="248"/>
      <c r="AA66" s="249"/>
      <c r="AB66" s="248"/>
      <c r="AC66" s="249"/>
      <c r="AD66" s="248"/>
      <c r="AE66" s="249"/>
      <c r="AF66" s="250">
        <f t="array" ref="AF66">SUM(IF(MOD(COLUMN(V66:AE66),2)=0,V66:AE66,0))</f>
        <v>0</v>
      </c>
      <c r="AG66" s="250">
        <f t="array" ref="AG66">SUM(IF(MOD(COLUMN(V66:AE66),2)=1,V66:AE66,0))</f>
        <v>0</v>
      </c>
      <c r="AH66" s="248"/>
      <c r="AI66" s="248"/>
      <c r="AJ66" s="248"/>
      <c r="AK66" s="239"/>
      <c r="AL66" s="248"/>
      <c r="AM66" s="249"/>
      <c r="AN66" s="248"/>
      <c r="AO66" s="249"/>
      <c r="AP66" s="248"/>
      <c r="AQ66" s="249"/>
      <c r="AR66" s="248"/>
      <c r="AS66" s="249"/>
      <c r="AT66" s="250">
        <f t="array" ref="AT66">SUM(IF(MOD(COLUMN(AJ66:AS66),2)=0,AJ66:AS66,0))</f>
        <v>0</v>
      </c>
      <c r="AU66" s="250">
        <f t="array" ref="AU66">SUM(IF(MOD(COLUMN(AJ66:AS66),2)=1,AJ66:AS66,0))</f>
        <v>0</v>
      </c>
      <c r="AV66" s="248"/>
      <c r="AW66" s="248"/>
      <c r="AX66" s="248"/>
      <c r="AY66" s="239"/>
      <c r="AZ66" s="248"/>
      <c r="BA66" s="249"/>
      <c r="BB66" s="248"/>
      <c r="BC66" s="249"/>
      <c r="BD66" s="248"/>
      <c r="BE66" s="249"/>
      <c r="BF66" s="248"/>
      <c r="BG66" s="249"/>
      <c r="BH66" s="250">
        <f t="array" ref="BH66">SUM(IF(MOD(COLUMN(AX66:BG66),2)=0,AX66:BG66,0))</f>
        <v>0</v>
      </c>
      <c r="BI66" s="250">
        <f t="array" ref="BI66">SUM(IF(MOD(COLUMN(AX66:BG66),2)=1,AX66:BG66,0))</f>
        <v>0</v>
      </c>
      <c r="BJ66" s="248"/>
      <c r="BK66" s="248"/>
      <c r="BL66" s="480"/>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row>
    <row r="67" spans="1:597" outlineLevel="1">
      <c r="A67" s="409">
        <f t="shared" si="46"/>
        <v>0</v>
      </c>
      <c r="B67" s="406" t="s">
        <v>56</v>
      </c>
      <c r="C67" s="71" t="s">
        <v>102</v>
      </c>
      <c r="D67" s="246">
        <f t="shared" si="44"/>
        <v>0</v>
      </c>
      <c r="E67" s="247">
        <f t="shared" si="45"/>
        <v>79</v>
      </c>
      <c r="F67" s="418"/>
      <c r="G67" s="418">
        <v>5</v>
      </c>
      <c r="H67" s="418"/>
      <c r="I67" s="418">
        <v>4</v>
      </c>
      <c r="J67" s="248"/>
      <c r="K67" s="249">
        <v>5</v>
      </c>
      <c r="L67" s="248"/>
      <c r="M67" s="249"/>
      <c r="N67" s="248"/>
      <c r="O67" s="249">
        <v>5</v>
      </c>
      <c r="P67" s="248"/>
      <c r="Q67" s="249">
        <v>5</v>
      </c>
      <c r="R67" s="250">
        <f t="array" ref="R67">SUM(IF(MOD(COLUMN(F67:Q67),2)=0,F67:Q67,0))</f>
        <v>0</v>
      </c>
      <c r="S67" s="250">
        <f t="array" ref="S67">SUM(IF(MOD(COLUMN(F67:Q67),2)=1,F67:Q67,0))</f>
        <v>24</v>
      </c>
      <c r="T67" s="248"/>
      <c r="U67" s="248"/>
      <c r="V67" s="248"/>
      <c r="W67" s="396">
        <v>5</v>
      </c>
      <c r="X67" s="248"/>
      <c r="Y67" s="249">
        <v>3</v>
      </c>
      <c r="Z67" s="248"/>
      <c r="AA67" s="249">
        <v>3</v>
      </c>
      <c r="AB67" s="248"/>
      <c r="AC67" s="249">
        <v>5</v>
      </c>
      <c r="AD67" s="248"/>
      <c r="AE67" s="249">
        <v>5</v>
      </c>
      <c r="AF67" s="250">
        <f t="array" ref="AF67">SUM(IF(MOD(COLUMN(V67:AE67),2)=0,V67:AE67,0))</f>
        <v>0</v>
      </c>
      <c r="AG67" s="250">
        <f t="array" ref="AG67">SUM(IF(MOD(COLUMN(V67:AE67),2)=1,V67:AE67,0))</f>
        <v>21</v>
      </c>
      <c r="AH67" s="248"/>
      <c r="AI67" s="248"/>
      <c r="AJ67" s="248"/>
      <c r="AK67" s="396">
        <v>5</v>
      </c>
      <c r="AL67" s="248"/>
      <c r="AM67" s="249"/>
      <c r="AN67" s="248"/>
      <c r="AO67" s="249">
        <v>4</v>
      </c>
      <c r="AP67" s="248"/>
      <c r="AQ67" s="249">
        <v>4</v>
      </c>
      <c r="AR67" s="248"/>
      <c r="AS67" s="249">
        <v>3</v>
      </c>
      <c r="AT67" s="250">
        <f t="array" ref="AT67">SUM(IF(MOD(COLUMN(AJ67:AS67),2)=0,AJ67:AS67,0))</f>
        <v>0</v>
      </c>
      <c r="AU67" s="250">
        <f t="array" ref="AU67">SUM(IF(MOD(COLUMN(AJ67:AS67),2)=1,AJ67:AS67,0))</f>
        <v>16</v>
      </c>
      <c r="AV67" s="248"/>
      <c r="AW67" s="248"/>
      <c r="AX67" s="248"/>
      <c r="AY67" s="396">
        <v>5</v>
      </c>
      <c r="AZ67" s="248"/>
      <c r="BA67" s="249">
        <v>5</v>
      </c>
      <c r="BB67" s="248"/>
      <c r="BC67" s="249">
        <v>4</v>
      </c>
      <c r="BD67" s="248"/>
      <c r="BE67" s="249"/>
      <c r="BF67" s="248"/>
      <c r="BG67" s="249">
        <v>4</v>
      </c>
      <c r="BH67" s="250">
        <f t="array" ref="BH67">SUM(IF(MOD(COLUMN(AX67:BG67),2)=0,AX67:BG67,0))</f>
        <v>0</v>
      </c>
      <c r="BI67" s="250">
        <f t="array" ref="BI67">SUM(IF(MOD(COLUMN(AX67:BG67),2)=1,AX67:BG67,0))</f>
        <v>18</v>
      </c>
      <c r="BJ67" s="248"/>
      <c r="BK67" s="248"/>
      <c r="BL67" s="480"/>
    </row>
    <row r="68" spans="1:597" outlineLevel="1">
      <c r="A68" s="409">
        <f t="shared" si="46"/>
        <v>0</v>
      </c>
      <c r="B68" s="406" t="s">
        <v>21</v>
      </c>
      <c r="C68" s="71" t="s">
        <v>102</v>
      </c>
      <c r="D68" s="246">
        <f t="shared" si="44"/>
        <v>0</v>
      </c>
      <c r="E68" s="247">
        <f t="shared" si="45"/>
        <v>8</v>
      </c>
      <c r="F68" s="418"/>
      <c r="G68" s="418"/>
      <c r="H68" s="418"/>
      <c r="I68" s="418"/>
      <c r="J68" s="248"/>
      <c r="K68" s="249"/>
      <c r="L68" s="248"/>
      <c r="M68" s="249">
        <v>8</v>
      </c>
      <c r="N68" s="248"/>
      <c r="O68" s="249"/>
      <c r="P68" s="248"/>
      <c r="Q68" s="249"/>
      <c r="R68" s="250">
        <f t="array" ref="R68">SUM(IF(MOD(COLUMN(F68:Q68),2)=0,F68:Q68,0))</f>
        <v>0</v>
      </c>
      <c r="S68" s="250">
        <f t="array" ref="S68">SUM(IF(MOD(COLUMN(F68:Q68),2)=1,F68:Q68,0))</f>
        <v>8</v>
      </c>
      <c r="T68" s="248"/>
      <c r="U68" s="248"/>
      <c r="V68" s="248"/>
      <c r="W68" s="386"/>
      <c r="X68" s="248"/>
      <c r="Y68" s="249"/>
      <c r="Z68" s="248"/>
      <c r="AA68" s="249"/>
      <c r="AB68" s="248"/>
      <c r="AC68" s="249"/>
      <c r="AD68" s="248"/>
      <c r="AE68" s="249"/>
      <c r="AF68" s="250">
        <f t="array" ref="AF68">SUM(IF(MOD(COLUMN(V68:AE68),2)=0,V68:AE68,0))</f>
        <v>0</v>
      </c>
      <c r="AG68" s="250">
        <f t="array" ref="AG68">SUM(IF(MOD(COLUMN(V68:AE68),2)=1,V68:AE68,0))</f>
        <v>0</v>
      </c>
      <c r="AH68" s="248"/>
      <c r="AI68" s="248"/>
      <c r="AJ68" s="248"/>
      <c r="AK68" s="396"/>
      <c r="AL68" s="248"/>
      <c r="AM68" s="249"/>
      <c r="AN68" s="248"/>
      <c r="AO68" s="249"/>
      <c r="AP68" s="248"/>
      <c r="AQ68" s="249"/>
      <c r="AR68" s="248"/>
      <c r="AS68" s="249"/>
      <c r="AT68" s="250">
        <f t="array" ref="AT68">SUM(IF(MOD(COLUMN(AJ68:AS68),2)=0,AJ68:AS68,0))</f>
        <v>0</v>
      </c>
      <c r="AU68" s="250">
        <f t="array" ref="AU68">SUM(IF(MOD(COLUMN(AJ68:AS68),2)=1,AJ68:AS68,0))</f>
        <v>0</v>
      </c>
      <c r="AV68" s="248"/>
      <c r="AW68" s="248"/>
      <c r="AX68" s="248"/>
      <c r="AY68" s="239"/>
      <c r="AZ68" s="248"/>
      <c r="BA68" s="249"/>
      <c r="BB68" s="248"/>
      <c r="BC68" s="249"/>
      <c r="BD68" s="248"/>
      <c r="BE68" s="249"/>
      <c r="BF68" s="248"/>
      <c r="BG68" s="249"/>
      <c r="BH68" s="250">
        <f t="array" ref="BH68">SUM(IF(MOD(COLUMN(AX68:BG68),2)=0,AX68:BG68,0))</f>
        <v>0</v>
      </c>
      <c r="BI68" s="250">
        <f t="array" ref="BI68">SUM(IF(MOD(COLUMN(AX68:BG68),2)=1,AX68:BG68,0))</f>
        <v>0</v>
      </c>
      <c r="BJ68" s="248"/>
      <c r="BK68" s="248"/>
      <c r="BL68" s="480"/>
    </row>
    <row r="69" spans="1:597" outlineLevel="1">
      <c r="A69" s="409">
        <f t="shared" si="46"/>
        <v>0</v>
      </c>
      <c r="B69" s="405" t="s">
        <v>22</v>
      </c>
      <c r="C69" s="71" t="s">
        <v>102</v>
      </c>
      <c r="D69" s="246">
        <f t="shared" si="44"/>
        <v>0</v>
      </c>
      <c r="E69" s="247">
        <f t="shared" si="45"/>
        <v>14</v>
      </c>
      <c r="F69" s="418"/>
      <c r="G69" s="418"/>
      <c r="H69" s="418"/>
      <c r="I69" s="418"/>
      <c r="J69" s="248"/>
      <c r="K69" s="249"/>
      <c r="L69" s="248"/>
      <c r="M69" s="249"/>
      <c r="N69" s="248"/>
      <c r="O69" s="249"/>
      <c r="P69" s="248"/>
      <c r="Q69" s="249"/>
      <c r="R69" s="250">
        <f t="array" ref="R69">SUM(IF(MOD(COLUMN(F69:Q69),2)=0,F69:Q69,0))</f>
        <v>0</v>
      </c>
      <c r="S69" s="250">
        <f t="array" ref="S69">SUM(IF(MOD(COLUMN(F69:Q69),2)=1,F69:Q69,0))</f>
        <v>0</v>
      </c>
      <c r="T69" s="248"/>
      <c r="U69" s="248"/>
      <c r="V69" s="248"/>
      <c r="W69" s="386"/>
      <c r="X69" s="248"/>
      <c r="Y69" s="249">
        <v>2</v>
      </c>
      <c r="Z69" s="383"/>
      <c r="AA69" s="384"/>
      <c r="AB69" s="383"/>
      <c r="AC69" s="395"/>
      <c r="AD69" s="383"/>
      <c r="AE69" s="384"/>
      <c r="AF69" s="250">
        <f t="array" ref="AF69">SUM(IF(MOD(COLUMN(V69:AE69),2)=0,V69:AE69,0))</f>
        <v>0</v>
      </c>
      <c r="AG69" s="250">
        <f t="array" ref="AG69">SUM(IF(MOD(COLUMN(V69:AE69),2)=1,V69:AE69,0))</f>
        <v>2</v>
      </c>
      <c r="AH69" s="248"/>
      <c r="AI69" s="248"/>
      <c r="AJ69" s="248"/>
      <c r="AK69" s="239"/>
      <c r="AL69" s="269" t="s">
        <v>96</v>
      </c>
      <c r="AM69" s="270">
        <v>8</v>
      </c>
      <c r="AN69" s="383"/>
      <c r="AO69" s="384"/>
      <c r="AP69" s="248"/>
      <c r="AQ69" s="249"/>
      <c r="AR69" s="383"/>
      <c r="AS69" s="384"/>
      <c r="AT69" s="250">
        <f t="array" ref="AT69">SUM(IF(MOD(COLUMN(AJ69:AS69),2)=0,AJ69:AS69,0))</f>
        <v>0</v>
      </c>
      <c r="AU69" s="250">
        <f t="array" ref="AU69">SUM(IF(MOD(COLUMN(AJ69:AS69),2)=1,AJ69:AS69,0))</f>
        <v>8</v>
      </c>
      <c r="AV69" s="248"/>
      <c r="AW69" s="248"/>
      <c r="AX69" s="248"/>
      <c r="AY69" s="239"/>
      <c r="AZ69" s="248"/>
      <c r="BA69" s="249"/>
      <c r="BB69" s="248"/>
      <c r="BC69" s="249"/>
      <c r="BD69" s="269" t="s">
        <v>105</v>
      </c>
      <c r="BE69" s="270">
        <v>4</v>
      </c>
      <c r="BF69" s="248"/>
      <c r="BG69" s="249"/>
      <c r="BH69" s="250">
        <f t="array" ref="BH69">SUM(IF(MOD(COLUMN(AX69:BG69),2)=0,AX69:BG69,0))</f>
        <v>0</v>
      </c>
      <c r="BI69" s="250">
        <f t="array" ref="BI69">SUM(IF(MOD(COLUMN(AX69:BG69),2)=1,AX69:BG69,0))</f>
        <v>4</v>
      </c>
      <c r="BJ69" s="248"/>
      <c r="BK69" s="248"/>
      <c r="BL69" s="480"/>
    </row>
    <row r="70" spans="1:597" s="236" customFormat="1">
      <c r="A70" s="410"/>
      <c r="C70" s="237"/>
      <c r="D70" s="251"/>
      <c r="E70" s="252"/>
      <c r="F70" s="419"/>
      <c r="G70" s="419"/>
      <c r="H70" s="419"/>
      <c r="I70" s="419"/>
      <c r="J70" s="253"/>
      <c r="K70" s="254"/>
      <c r="L70" s="253"/>
      <c r="M70" s="254"/>
      <c r="N70" s="253"/>
      <c r="O70" s="254"/>
      <c r="P70" s="253"/>
      <c r="Q70" s="254"/>
      <c r="R70" s="250"/>
      <c r="S70" s="250"/>
      <c r="T70" s="253"/>
      <c r="U70" s="254"/>
      <c r="V70" s="253"/>
      <c r="W70" s="388"/>
      <c r="X70" s="253"/>
      <c r="Y70" s="254"/>
      <c r="Z70" s="253"/>
      <c r="AA70" s="254"/>
      <c r="AB70" s="253"/>
      <c r="AC70" s="254"/>
      <c r="AD70" s="253"/>
      <c r="AE70" s="254"/>
      <c r="AF70" s="255"/>
      <c r="AG70" s="256"/>
      <c r="AH70" s="253"/>
      <c r="AI70" s="254"/>
      <c r="AJ70" s="253"/>
      <c r="AK70" s="240"/>
      <c r="AL70" s="253"/>
      <c r="AM70" s="254"/>
      <c r="AN70" s="253"/>
      <c r="AO70" s="254"/>
      <c r="AP70" s="253"/>
      <c r="AQ70" s="254"/>
      <c r="AR70" s="253"/>
      <c r="AS70" s="254"/>
      <c r="AT70" s="255"/>
      <c r="AU70" s="256"/>
      <c r="AV70" s="253"/>
      <c r="AW70" s="254"/>
      <c r="AX70" s="253"/>
      <c r="AY70" s="240"/>
      <c r="AZ70" s="253"/>
      <c r="BA70" s="254"/>
      <c r="BB70" s="253"/>
      <c r="BC70" s="254"/>
      <c r="BD70" s="253"/>
      <c r="BE70" s="254"/>
      <c r="BF70" s="253"/>
      <c r="BG70" s="254"/>
      <c r="BH70" s="255"/>
      <c r="BI70" s="256"/>
      <c r="BJ70" s="253"/>
      <c r="BK70" s="254"/>
      <c r="BL70" s="480"/>
    </row>
    <row r="71" spans="1:597" outlineLevel="1">
      <c r="A71" s="409">
        <f>IF(E71=0,0,D71/(E71/$C$14)/$C$13)</f>
        <v>0</v>
      </c>
      <c r="B71" s="405" t="s">
        <v>46</v>
      </c>
      <c r="C71" s="71" t="s">
        <v>103</v>
      </c>
      <c r="D71" s="246">
        <f t="shared" ref="D71:D78" si="47">SUMIF($J$14:$BK$14,"*Total*",$J71:$BK71)</f>
        <v>0</v>
      </c>
      <c r="E71" s="247">
        <f t="shared" ref="E71:E78" si="48">SUMIFS(J71:BK71, $J$13:$BK$13,"x",$J$16:$BK$16,"*Effort*")</f>
        <v>0</v>
      </c>
      <c r="F71" s="418"/>
      <c r="G71" s="418"/>
      <c r="H71" s="418"/>
      <c r="I71" s="418"/>
      <c r="J71" s="248"/>
      <c r="K71" s="249"/>
      <c r="L71" s="248"/>
      <c r="M71" s="249"/>
      <c r="N71" s="248"/>
      <c r="O71" s="249"/>
      <c r="P71" s="248"/>
      <c r="Q71" s="249"/>
      <c r="R71" s="250">
        <f t="array" ref="R71">SUM(IF(MOD(COLUMN(F71:Q71),2)=0,F71:Q71,0))</f>
        <v>0</v>
      </c>
      <c r="S71" s="250">
        <f t="array" ref="S71">SUM(IF(MOD(COLUMN(F71:Q71),2)=1,F71:Q71,0))</f>
        <v>0</v>
      </c>
      <c r="T71" s="248"/>
      <c r="U71" s="248"/>
      <c r="V71" s="248"/>
      <c r="W71" s="386"/>
      <c r="X71" s="248"/>
      <c r="Y71" s="249"/>
      <c r="Z71" s="248"/>
      <c r="AA71" s="249"/>
      <c r="AB71" s="248"/>
      <c r="AC71" s="249"/>
      <c r="AD71" s="248"/>
      <c r="AE71" s="249"/>
      <c r="AF71" s="250">
        <f t="array" ref="AF71">SUM(IF(MOD(COLUMN(V71:AE71),2)=0,V71:AE71,0))</f>
        <v>0</v>
      </c>
      <c r="AG71" s="250">
        <f t="array" ref="AG71">SUM(IF(MOD(COLUMN(V71:AE71),2)=1,V71:AE71,0))</f>
        <v>0</v>
      </c>
      <c r="AH71" s="248"/>
      <c r="AI71" s="248"/>
      <c r="AJ71" s="248"/>
      <c r="AK71" s="239"/>
      <c r="AL71" s="269"/>
      <c r="AM71" s="270"/>
      <c r="AN71" s="248"/>
      <c r="AO71" s="249"/>
      <c r="AP71" s="248"/>
      <c r="AQ71" s="249"/>
      <c r="AR71" s="248"/>
      <c r="AS71" s="249"/>
      <c r="AT71" s="250">
        <f t="array" ref="AT71">SUM(IF(MOD(COLUMN(AJ71:AS71),2)=0,AJ71:AS71,0))</f>
        <v>0</v>
      </c>
      <c r="AU71" s="250">
        <f t="array" ref="AU71">SUM(IF(MOD(COLUMN(AJ71:AS71),2)=1,AJ71:AS71,0))</f>
        <v>0</v>
      </c>
      <c r="AV71" s="248"/>
      <c r="AW71" s="248"/>
      <c r="AX71" s="248"/>
      <c r="AY71" s="249"/>
      <c r="AZ71" s="248"/>
      <c r="BA71" s="249"/>
      <c r="BB71" s="248"/>
      <c r="BC71" s="249"/>
      <c r="BD71" s="248"/>
      <c r="BE71" s="398"/>
      <c r="BF71" s="248"/>
      <c r="BG71" s="249"/>
      <c r="BH71" s="250">
        <f t="array" ref="BH71">SUM(IF(MOD(COLUMN(AX71:BG71),2)=0,AX71:BG71,0))</f>
        <v>0</v>
      </c>
      <c r="BI71" s="250">
        <f t="array" ref="BI71">SUM(IF(MOD(COLUMN(AX71:BG71),2)=1,AX71:BG71,0))</f>
        <v>0</v>
      </c>
      <c r="BJ71" s="248"/>
      <c r="BK71" s="248"/>
      <c r="BL71" s="480"/>
    </row>
    <row r="72" spans="1:597" outlineLevel="1">
      <c r="A72" s="409">
        <f t="shared" ref="A72:A78" si="49">IF(E72=0,0,D72/(E72/$C$14)/$C$13)</f>
        <v>0</v>
      </c>
      <c r="B72" s="405" t="s">
        <v>48</v>
      </c>
      <c r="C72" s="71" t="s">
        <v>103</v>
      </c>
      <c r="D72" s="246">
        <f t="shared" si="47"/>
        <v>0</v>
      </c>
      <c r="E72" s="247">
        <f t="shared" si="48"/>
        <v>0</v>
      </c>
      <c r="F72" s="418"/>
      <c r="G72" s="418"/>
      <c r="H72" s="418"/>
      <c r="I72" s="418"/>
      <c r="J72" s="248"/>
      <c r="K72" s="249"/>
      <c r="L72" s="248"/>
      <c r="M72" s="249"/>
      <c r="N72" s="248"/>
      <c r="O72" s="249"/>
      <c r="P72" s="248"/>
      <c r="Q72" s="249"/>
      <c r="R72" s="250">
        <f t="array" ref="R72">SUM(IF(MOD(COLUMN(F72:Q72),2)=0,F72:Q72,0))</f>
        <v>0</v>
      </c>
      <c r="S72" s="250">
        <f t="array" ref="S72">SUM(IF(MOD(COLUMN(F72:Q72),2)=1,F72:Q72,0))</f>
        <v>0</v>
      </c>
      <c r="T72" s="248"/>
      <c r="U72" s="248"/>
      <c r="V72" s="248"/>
      <c r="W72" s="386"/>
      <c r="X72" s="248"/>
      <c r="Y72" s="249"/>
      <c r="Z72" s="248"/>
      <c r="AA72" s="249"/>
      <c r="AB72" s="248"/>
      <c r="AC72" s="249"/>
      <c r="AD72" s="248"/>
      <c r="AE72" s="249"/>
      <c r="AF72" s="250">
        <f t="array" ref="AF72">SUM(IF(MOD(COLUMN(V72:AE72),2)=0,V72:AE72,0))</f>
        <v>0</v>
      </c>
      <c r="AG72" s="250">
        <f t="array" ref="AG72">SUM(IF(MOD(COLUMN(V72:AE72),2)=1,V72:AE72,0))</f>
        <v>0</v>
      </c>
      <c r="AH72" s="248"/>
      <c r="AI72" s="248"/>
      <c r="AJ72" s="248"/>
      <c r="AK72" s="239"/>
      <c r="AL72" s="269"/>
      <c r="AM72" s="270"/>
      <c r="AN72" s="248"/>
      <c r="AO72" s="249"/>
      <c r="AP72" s="248"/>
      <c r="AQ72" s="249"/>
      <c r="AR72" s="248"/>
      <c r="AS72" s="249"/>
      <c r="AT72" s="250">
        <f t="array" ref="AT72">SUM(IF(MOD(COLUMN(AJ72:AS72),2)=0,AJ72:AS72,0))</f>
        <v>0</v>
      </c>
      <c r="AU72" s="250">
        <f t="array" ref="AU72">SUM(IF(MOD(COLUMN(AJ72:AS72),2)=1,AJ72:AS72,0))</f>
        <v>0</v>
      </c>
      <c r="AV72" s="248"/>
      <c r="AW72" s="248"/>
      <c r="AX72" s="248"/>
      <c r="AY72" s="249"/>
      <c r="AZ72" s="248"/>
      <c r="BA72" s="249"/>
      <c r="BB72" s="248"/>
      <c r="BC72" s="249"/>
      <c r="BD72" s="248"/>
      <c r="BE72" s="398"/>
      <c r="BF72" s="248"/>
      <c r="BG72" s="249"/>
      <c r="BH72" s="250">
        <f t="array" ref="BH72">SUM(IF(MOD(COLUMN(AX72:BG72),2)=0,AX72:BG72,0))</f>
        <v>0</v>
      </c>
      <c r="BI72" s="250">
        <f t="array" ref="BI72">SUM(IF(MOD(COLUMN(AX72:BG72),2)=1,AX72:BG72,0))</f>
        <v>0</v>
      </c>
      <c r="BJ72" s="248"/>
      <c r="BK72" s="248"/>
      <c r="BL72" s="480"/>
    </row>
    <row r="73" spans="1:597" ht="12" customHeight="1" outlineLevel="1">
      <c r="A73" s="409">
        <f t="shared" si="49"/>
        <v>1.8285714285714285</v>
      </c>
      <c r="B73" s="405" t="s">
        <v>50</v>
      </c>
      <c r="C73" s="71" t="s">
        <v>103</v>
      </c>
      <c r="D73" s="246">
        <f t="shared" si="47"/>
        <v>16</v>
      </c>
      <c r="E73" s="247">
        <f t="shared" si="48"/>
        <v>70</v>
      </c>
      <c r="F73" s="418"/>
      <c r="G73" s="418">
        <v>4</v>
      </c>
      <c r="H73" s="418"/>
      <c r="I73" s="418">
        <v>4</v>
      </c>
      <c r="J73" s="248"/>
      <c r="K73" s="249">
        <v>4</v>
      </c>
      <c r="L73" s="248"/>
      <c r="M73" s="249">
        <v>4</v>
      </c>
      <c r="N73" s="389">
        <v>1</v>
      </c>
      <c r="O73" s="249">
        <v>4</v>
      </c>
      <c r="P73" s="389">
        <v>4</v>
      </c>
      <c r="Q73" s="249">
        <v>4</v>
      </c>
      <c r="R73" s="250">
        <f t="array" ref="R73">SUM(IF(MOD(COLUMN(F73:Q73),2)=0,F73:Q73,0))</f>
        <v>5</v>
      </c>
      <c r="S73" s="250">
        <f t="array" ref="S73">SUM(IF(MOD(COLUMN(F73:Q73),2)=1,F73:Q73,0))</f>
        <v>24</v>
      </c>
      <c r="T73" s="248"/>
      <c r="U73" s="248"/>
      <c r="V73" s="248"/>
      <c r="W73" s="386">
        <v>4</v>
      </c>
      <c r="X73" s="248"/>
      <c r="Y73" s="249">
        <v>4</v>
      </c>
      <c r="Z73" s="248"/>
      <c r="AA73" s="249">
        <v>4</v>
      </c>
      <c r="AB73" s="248"/>
      <c r="AC73" s="249">
        <v>2</v>
      </c>
      <c r="AD73" s="248"/>
      <c r="AE73" s="249">
        <v>4</v>
      </c>
      <c r="AF73" s="250">
        <f t="array" ref="AF73">SUM(IF(MOD(COLUMN(V73:AE73),2)=0,V73:AE73,0))</f>
        <v>0</v>
      </c>
      <c r="AG73" s="250">
        <f t="array" ref="AG73">SUM(IF(MOD(COLUMN(V73:AE73),2)=1,V73:AE73,0))</f>
        <v>18</v>
      </c>
      <c r="AH73" s="248"/>
      <c r="AI73" s="248"/>
      <c r="AJ73" s="248"/>
      <c r="AK73" s="249">
        <v>2</v>
      </c>
      <c r="AL73" s="270"/>
      <c r="AM73" s="270"/>
      <c r="AN73" s="248"/>
      <c r="AO73" s="249">
        <v>3</v>
      </c>
      <c r="AP73" s="248"/>
      <c r="AQ73" s="249">
        <v>3</v>
      </c>
      <c r="AR73" s="248"/>
      <c r="AS73" s="249">
        <v>2</v>
      </c>
      <c r="AT73" s="250">
        <f t="array" ref="AT73">SUM(IF(MOD(COLUMN(AJ73:AS73),2)=0,AJ73:AS73,0))</f>
        <v>0</v>
      </c>
      <c r="AU73" s="250">
        <f t="array" ref="AU73">SUM(IF(MOD(COLUMN(AJ73:AS73),2)=1,AJ73:AS73,0))</f>
        <v>10</v>
      </c>
      <c r="AV73" s="248"/>
      <c r="AW73" s="248"/>
      <c r="AX73" s="248"/>
      <c r="AY73" s="249">
        <v>3</v>
      </c>
      <c r="AZ73" s="248"/>
      <c r="BA73" s="249">
        <v>3</v>
      </c>
      <c r="BB73" s="248">
        <v>11</v>
      </c>
      <c r="BC73" s="249">
        <v>4</v>
      </c>
      <c r="BD73" s="248"/>
      <c r="BE73" s="398">
        <v>5</v>
      </c>
      <c r="BF73" s="248"/>
      <c r="BG73" s="249">
        <v>3</v>
      </c>
      <c r="BH73" s="250">
        <f t="array" ref="BH73">SUM(IF(MOD(COLUMN(AX73:BG73),2)=0,AX73:BG73,0))</f>
        <v>11</v>
      </c>
      <c r="BI73" s="250">
        <f t="array" ref="BI73">SUM(IF(MOD(COLUMN(AX73:BG73),2)=1,AX73:BG73,0))</f>
        <v>18</v>
      </c>
      <c r="BJ73" s="248"/>
      <c r="BK73" s="248"/>
      <c r="BL73" s="480"/>
    </row>
    <row r="74" spans="1:597" outlineLevel="1">
      <c r="A74" s="409">
        <f t="shared" si="49"/>
        <v>0</v>
      </c>
      <c r="B74" s="405" t="s">
        <v>52</v>
      </c>
      <c r="C74" s="71" t="s">
        <v>103</v>
      </c>
      <c r="D74" s="246">
        <f t="shared" si="47"/>
        <v>0</v>
      </c>
      <c r="E74" s="247">
        <f t="shared" si="48"/>
        <v>0</v>
      </c>
      <c r="F74" s="418"/>
      <c r="G74" s="418"/>
      <c r="H74" s="418"/>
      <c r="I74" s="418"/>
      <c r="J74" s="248"/>
      <c r="K74" s="249"/>
      <c r="L74" s="248"/>
      <c r="M74" s="249"/>
      <c r="N74" s="248"/>
      <c r="O74" s="249"/>
      <c r="P74" s="248"/>
      <c r="Q74" s="249"/>
      <c r="R74" s="250">
        <f t="array" ref="R74">SUM(IF(MOD(COLUMN(F74:Q74),2)=0,F74:Q74,0))</f>
        <v>0</v>
      </c>
      <c r="S74" s="250">
        <f t="array" ref="S74">SUM(IF(MOD(COLUMN(F74:Q74),2)=1,F74:Q74,0))</f>
        <v>0</v>
      </c>
      <c r="T74" s="248"/>
      <c r="U74" s="248"/>
      <c r="V74" s="248"/>
      <c r="W74" s="386"/>
      <c r="X74" s="248"/>
      <c r="Y74" s="249"/>
      <c r="Z74" s="248"/>
      <c r="AA74" s="249"/>
      <c r="AB74" s="248"/>
      <c r="AC74" s="249"/>
      <c r="AD74" s="248"/>
      <c r="AE74" s="249"/>
      <c r="AF74" s="250">
        <f t="array" ref="AF74">SUM(IF(MOD(COLUMN(V74:AE74),2)=0,V74:AE74,0))</f>
        <v>0</v>
      </c>
      <c r="AG74" s="250">
        <f t="array" ref="AG74">SUM(IF(MOD(COLUMN(V74:AE74),2)=1,V74:AE74,0))</f>
        <v>0</v>
      </c>
      <c r="AH74" s="248"/>
      <c r="AI74" s="248"/>
      <c r="AJ74" s="248"/>
      <c r="AK74" s="249"/>
      <c r="AL74" s="269"/>
      <c r="AM74" s="270"/>
      <c r="AN74" s="248"/>
      <c r="AO74" s="249"/>
      <c r="AP74" s="248"/>
      <c r="AQ74" s="249"/>
      <c r="AR74" s="248"/>
      <c r="AS74" s="249"/>
      <c r="AT74" s="250">
        <f t="array" ref="AT74">SUM(IF(MOD(COLUMN(AJ74:AS74),2)=0,AJ74:AS74,0))</f>
        <v>0</v>
      </c>
      <c r="AU74" s="250">
        <f t="array" ref="AU74">SUM(IF(MOD(COLUMN(AJ74:AS74),2)=1,AJ74:AS74,0))</f>
        <v>0</v>
      </c>
      <c r="AV74" s="248"/>
      <c r="AW74" s="248"/>
      <c r="AX74" s="248"/>
      <c r="AY74" s="249"/>
      <c r="AZ74" s="248"/>
      <c r="BA74" s="249"/>
      <c r="BB74" s="248"/>
      <c r="BC74" s="249"/>
      <c r="BD74" s="376"/>
      <c r="BE74" s="399"/>
      <c r="BF74" s="376"/>
      <c r="BG74" s="377"/>
      <c r="BH74" s="250">
        <f t="array" ref="BH74">SUM(IF(MOD(COLUMN(AX74:BG74),2)=0,AX74:BG74,0))</f>
        <v>0</v>
      </c>
      <c r="BI74" s="250">
        <f t="array" ref="BI74">SUM(IF(MOD(COLUMN(AX74:BG74),2)=1,AX74:BG74,0))</f>
        <v>0</v>
      </c>
      <c r="BJ74" s="248"/>
      <c r="BK74" s="248"/>
      <c r="BL74" s="480"/>
    </row>
    <row r="75" spans="1:597" outlineLevel="1">
      <c r="A75" s="409">
        <f t="shared" si="49"/>
        <v>0</v>
      </c>
      <c r="B75" s="406" t="s">
        <v>54</v>
      </c>
      <c r="C75" s="71" t="s">
        <v>103</v>
      </c>
      <c r="D75" s="246">
        <f t="shared" si="47"/>
        <v>0</v>
      </c>
      <c r="E75" s="247">
        <f t="shared" si="48"/>
        <v>0</v>
      </c>
      <c r="F75" s="418"/>
      <c r="G75" s="418"/>
      <c r="H75" s="418"/>
      <c r="I75" s="418"/>
      <c r="J75" s="248"/>
      <c r="K75" s="249"/>
      <c r="L75" s="248"/>
      <c r="M75" s="249"/>
      <c r="N75" s="248"/>
      <c r="O75" s="249"/>
      <c r="P75" s="248"/>
      <c r="Q75" s="249"/>
      <c r="R75" s="250">
        <f t="array" ref="R75">SUM(IF(MOD(COLUMN(F75:Q75),2)=0,F75:Q75,0))</f>
        <v>0</v>
      </c>
      <c r="S75" s="250">
        <f t="array" ref="S75">SUM(IF(MOD(COLUMN(F75:Q75),2)=1,F75:Q75,0))</f>
        <v>0</v>
      </c>
      <c r="T75" s="248"/>
      <c r="U75" s="248"/>
      <c r="V75" s="248"/>
      <c r="W75" s="386"/>
      <c r="X75" s="248"/>
      <c r="Y75" s="249"/>
      <c r="Z75" s="248"/>
      <c r="AA75" s="249"/>
      <c r="AB75" s="248"/>
      <c r="AC75" s="249"/>
      <c r="AD75" s="248"/>
      <c r="AE75" s="249"/>
      <c r="AF75" s="250">
        <f t="array" ref="AF75">SUM(IF(MOD(COLUMN(V75:AE75),2)=0,V75:AE75,0))</f>
        <v>0</v>
      </c>
      <c r="AG75" s="250">
        <f t="array" ref="AG75">SUM(IF(MOD(COLUMN(V75:AE75),2)=1,V75:AE75,0))</f>
        <v>0</v>
      </c>
      <c r="AH75" s="248"/>
      <c r="AI75" s="248"/>
      <c r="AJ75" s="248"/>
      <c r="AK75" s="249"/>
      <c r="AL75" s="269"/>
      <c r="AM75" s="270"/>
      <c r="AN75" s="248"/>
      <c r="AO75" s="249"/>
      <c r="AP75" s="248"/>
      <c r="AQ75" s="249"/>
      <c r="AR75" s="248"/>
      <c r="AS75" s="249"/>
      <c r="AT75" s="250">
        <f t="array" ref="AT75">SUM(IF(MOD(COLUMN(AJ75:AS75),2)=0,AJ75:AS75,0))</f>
        <v>0</v>
      </c>
      <c r="AU75" s="250">
        <f t="array" ref="AU75">SUM(IF(MOD(COLUMN(AJ75:AS75),2)=1,AJ75:AS75,0))</f>
        <v>0</v>
      </c>
      <c r="AV75" s="248"/>
      <c r="AW75" s="248"/>
      <c r="AX75" s="248"/>
      <c r="AY75" s="249"/>
      <c r="AZ75" s="248"/>
      <c r="BA75" s="249"/>
      <c r="BB75" s="248"/>
      <c r="BC75" s="374"/>
      <c r="BD75" s="248"/>
      <c r="BE75" s="398"/>
      <c r="BF75" s="248"/>
      <c r="BG75" s="249"/>
      <c r="BH75" s="250">
        <f t="array" ref="BH75">SUM(IF(MOD(COLUMN(AX75:BG75),2)=0,AX75:BG75,0))</f>
        <v>0</v>
      </c>
      <c r="BI75" s="250">
        <f t="array" ref="BI75">SUM(IF(MOD(COLUMN(AX75:BG75),2)=1,AX75:BG75,0))</f>
        <v>0</v>
      </c>
      <c r="BJ75" s="248"/>
      <c r="BK75" s="248"/>
      <c r="BL75" s="480"/>
    </row>
    <row r="76" spans="1:597" outlineLevel="1">
      <c r="A76" s="409">
        <f t="shared" si="49"/>
        <v>0</v>
      </c>
      <c r="B76" s="406" t="s">
        <v>56</v>
      </c>
      <c r="C76" s="71" t="s">
        <v>103</v>
      </c>
      <c r="D76" s="246">
        <f t="shared" si="47"/>
        <v>0</v>
      </c>
      <c r="E76" s="247">
        <f t="shared" si="48"/>
        <v>90</v>
      </c>
      <c r="F76" s="418"/>
      <c r="G76" s="418">
        <v>4</v>
      </c>
      <c r="H76" s="418"/>
      <c r="I76" s="418">
        <v>4</v>
      </c>
      <c r="J76" s="248"/>
      <c r="K76" s="249">
        <v>4</v>
      </c>
      <c r="L76" s="248"/>
      <c r="M76" s="249">
        <v>4</v>
      </c>
      <c r="N76" s="248"/>
      <c r="O76" s="249">
        <v>4</v>
      </c>
      <c r="P76" s="248"/>
      <c r="Q76" s="249">
        <v>4</v>
      </c>
      <c r="R76" s="250">
        <f t="array" ref="R76">SUM(IF(MOD(COLUMN(F76:Q76),2)=0,F76:Q76,0))</f>
        <v>0</v>
      </c>
      <c r="S76" s="250">
        <f t="array" ref="S76">SUM(IF(MOD(COLUMN(F76:Q76),2)=1,F76:Q76,0))</f>
        <v>24</v>
      </c>
      <c r="T76" s="248"/>
      <c r="U76" s="248"/>
      <c r="V76" s="248"/>
      <c r="W76" s="386">
        <v>4</v>
      </c>
      <c r="X76" s="248"/>
      <c r="Y76" s="249">
        <v>4</v>
      </c>
      <c r="Z76" s="248"/>
      <c r="AA76" s="249">
        <v>4</v>
      </c>
      <c r="AB76" s="248"/>
      <c r="AC76" s="249">
        <v>6</v>
      </c>
      <c r="AD76" s="248"/>
      <c r="AE76" s="249">
        <v>4</v>
      </c>
      <c r="AF76" s="250">
        <f t="array" ref="AF76">SUM(IF(MOD(COLUMN(V76:AE76),2)=0,V76:AE76,0))</f>
        <v>0</v>
      </c>
      <c r="AG76" s="250">
        <f t="array" ref="AG76">SUM(IF(MOD(COLUMN(V76:AE76),2)=1,V76:AE76,0))</f>
        <v>22</v>
      </c>
      <c r="AH76" s="248"/>
      <c r="AI76" s="248"/>
      <c r="AJ76" s="248"/>
      <c r="AK76" s="249">
        <v>6</v>
      </c>
      <c r="AL76" s="269"/>
      <c r="AM76" s="270"/>
      <c r="AN76" s="389"/>
      <c r="AO76" s="248">
        <v>5</v>
      </c>
      <c r="AP76" s="248">
        <v>0</v>
      </c>
      <c r="AQ76" s="249">
        <v>5</v>
      </c>
      <c r="AR76" s="248"/>
      <c r="AS76" s="389">
        <v>6</v>
      </c>
      <c r="AT76" s="250">
        <f t="array" ref="AT76">SUM(IF(MOD(COLUMN(AJ76:AS76),2)=0,AJ76:AS76,0))</f>
        <v>0</v>
      </c>
      <c r="AU76" s="250">
        <f t="array" ref="AU76">SUM(IF(MOD(COLUMN(AJ76:AS76),2)=1,AJ76:AS76,0))</f>
        <v>22</v>
      </c>
      <c r="AV76" s="248"/>
      <c r="AW76" s="248"/>
      <c r="AX76" s="248"/>
      <c r="AY76" s="249">
        <v>5</v>
      </c>
      <c r="AZ76" s="248"/>
      <c r="BA76" s="249">
        <v>5</v>
      </c>
      <c r="BB76" s="248"/>
      <c r="BC76" s="374">
        <v>4</v>
      </c>
      <c r="BD76" s="249"/>
      <c r="BE76" s="400">
        <v>3</v>
      </c>
      <c r="BF76" s="248"/>
      <c r="BG76" s="249">
        <v>5</v>
      </c>
      <c r="BH76" s="250">
        <f t="array" ref="BH76">SUM(IF(MOD(COLUMN(AX76:BG76),2)=0,AX76:BG76,0))</f>
        <v>0</v>
      </c>
      <c r="BI76" s="250">
        <f t="array" ref="BI76">SUM(IF(MOD(COLUMN(AX76:BG76),2)=1,AX76:BG76,0))</f>
        <v>22</v>
      </c>
      <c r="BJ76" s="248"/>
      <c r="BK76" s="248"/>
      <c r="BL76" s="480"/>
    </row>
    <row r="77" spans="1:597" outlineLevel="1">
      <c r="A77" s="409">
        <f t="shared" si="49"/>
        <v>0</v>
      </c>
      <c r="B77" s="406" t="s">
        <v>21</v>
      </c>
      <c r="C77" s="71" t="s">
        <v>103</v>
      </c>
      <c r="D77" s="246">
        <f t="shared" si="47"/>
        <v>0</v>
      </c>
      <c r="E77" s="247">
        <f t="shared" si="48"/>
        <v>0</v>
      </c>
      <c r="F77" s="418"/>
      <c r="G77" s="418"/>
      <c r="H77" s="418"/>
      <c r="I77" s="418"/>
      <c r="J77" s="248"/>
      <c r="K77" s="249"/>
      <c r="L77" s="248"/>
      <c r="M77" s="249"/>
      <c r="N77" s="389"/>
      <c r="O77" s="248"/>
      <c r="P77" s="248"/>
      <c r="Q77" s="249"/>
      <c r="R77" s="250">
        <f t="array" ref="R77">SUM(IF(MOD(COLUMN(F77:Q77),2)=0,F77:Q77,0))</f>
        <v>0</v>
      </c>
      <c r="S77" s="250">
        <f t="array" ref="S77">SUM(IF(MOD(COLUMN(F77:Q77),2)=1,F77:Q77,0))</f>
        <v>0</v>
      </c>
      <c r="T77" s="248"/>
      <c r="U77" s="248"/>
      <c r="V77" s="248"/>
      <c r="W77" s="386"/>
      <c r="X77" s="248"/>
      <c r="Y77" s="249"/>
      <c r="Z77" s="248"/>
      <c r="AA77" s="249"/>
      <c r="AB77" s="248"/>
      <c r="AC77" s="249"/>
      <c r="AD77" s="248"/>
      <c r="AE77" s="249"/>
      <c r="AF77" s="250">
        <f t="array" ref="AF77">SUM(IF(MOD(COLUMN(V77:AE77),2)=0,V77:AE77,0))</f>
        <v>0</v>
      </c>
      <c r="AG77" s="250">
        <f t="array" ref="AG77">SUM(IF(MOD(COLUMN(V77:AE77),2)=1,V77:AE77,0))</f>
        <v>0</v>
      </c>
      <c r="AH77" s="248"/>
      <c r="AI77" s="248"/>
      <c r="AJ77" s="248"/>
      <c r="AK77" s="249"/>
      <c r="AL77" s="269"/>
      <c r="AM77" s="270"/>
      <c r="AN77" s="248"/>
      <c r="AO77" s="249"/>
      <c r="AP77" s="248"/>
      <c r="AQ77" s="249"/>
      <c r="AR77" s="248"/>
      <c r="AS77" s="249"/>
      <c r="AT77" s="250">
        <f t="array" ref="AT77">SUM(IF(MOD(COLUMN(AJ77:AS77),2)=0,AJ77:AS77,0))</f>
        <v>0</v>
      </c>
      <c r="AU77" s="250">
        <f t="array" ref="AU77">SUM(IF(MOD(COLUMN(AJ77:AS77),2)=1,AJ77:AS77,0))</f>
        <v>0</v>
      </c>
      <c r="AV77" s="248"/>
      <c r="AW77" s="248"/>
      <c r="AX77" s="248"/>
      <c r="AY77" s="249"/>
      <c r="AZ77" s="248"/>
      <c r="BA77" s="249"/>
      <c r="BB77" s="248"/>
      <c r="BC77" s="374"/>
      <c r="BD77" s="249"/>
      <c r="BE77" s="400"/>
      <c r="BF77" s="248"/>
      <c r="BG77" s="249"/>
      <c r="BH77" s="250">
        <f t="array" ref="BH77">SUM(IF(MOD(COLUMN(AX77:BG77),2)=0,AX77:BG77,0))</f>
        <v>0</v>
      </c>
      <c r="BI77" s="250">
        <f t="array" ref="BI77">SUM(IF(MOD(COLUMN(AX77:BG77),2)=1,AX77:BG77,0))</f>
        <v>0</v>
      </c>
      <c r="BJ77" s="248"/>
      <c r="BK77" s="248"/>
      <c r="BL77" s="480"/>
    </row>
    <row r="78" spans="1:597" ht="13.5" outlineLevel="1" thickBot="1">
      <c r="A78" s="411">
        <f t="shared" si="49"/>
        <v>0</v>
      </c>
      <c r="B78" s="405" t="s">
        <v>22</v>
      </c>
      <c r="C78" s="71" t="s">
        <v>103</v>
      </c>
      <c r="D78" s="246">
        <f t="shared" si="47"/>
        <v>0</v>
      </c>
      <c r="E78" s="247">
        <f t="shared" si="48"/>
        <v>8</v>
      </c>
      <c r="F78" s="418"/>
      <c r="G78" s="418"/>
      <c r="H78" s="418"/>
      <c r="I78" s="418"/>
      <c r="J78" s="248"/>
      <c r="K78" s="249"/>
      <c r="L78" s="248"/>
      <c r="M78" s="249"/>
      <c r="N78" s="248"/>
      <c r="O78" s="249"/>
      <c r="P78" s="248"/>
      <c r="Q78" s="249"/>
      <c r="R78" s="250">
        <f t="array" ref="R78">SUM(IF(MOD(COLUMN(F78:Q78),2)=0,F78:Q78,0))</f>
        <v>0</v>
      </c>
      <c r="S78" s="250">
        <f t="array" ref="S78">SUM(IF(MOD(COLUMN(F78:Q78),2)=1,F78:Q78,0))</f>
        <v>0</v>
      </c>
      <c r="T78" s="248"/>
      <c r="U78" s="248"/>
      <c r="V78" s="248"/>
      <c r="W78" s="386"/>
      <c r="X78" s="248"/>
      <c r="Y78" s="249"/>
      <c r="Z78" s="248"/>
      <c r="AA78" s="249"/>
      <c r="AB78" s="248"/>
      <c r="AC78" s="249"/>
      <c r="AD78" s="248"/>
      <c r="AE78" s="249"/>
      <c r="AF78" s="250">
        <f t="array" ref="AF78">SUM(IF(MOD(COLUMN(V78:AE78),2)=0,V78:AE78,0))</f>
        <v>0</v>
      </c>
      <c r="AG78" s="250">
        <f t="array" ref="AG78">SUM(IF(MOD(COLUMN(V78:AE78),2)=1,V78:AE78,0))</f>
        <v>0</v>
      </c>
      <c r="AH78" s="248"/>
      <c r="AI78" s="248"/>
      <c r="AJ78" s="248"/>
      <c r="AK78" s="239"/>
      <c r="AL78" s="269">
        <v>0</v>
      </c>
      <c r="AM78" s="270">
        <v>8</v>
      </c>
      <c r="AN78" s="248"/>
      <c r="AO78" s="249"/>
      <c r="AP78" s="248"/>
      <c r="AQ78" s="249"/>
      <c r="AR78" s="248"/>
      <c r="AS78" s="249"/>
      <c r="AT78" s="250">
        <f t="array" ref="AT78">SUM(IF(MOD(COLUMN(AJ78:AS78),2)=0,AJ78:AS78,0))</f>
        <v>0</v>
      </c>
      <c r="AU78" s="250">
        <f t="array" ref="AU78">SUM(IF(MOD(COLUMN(AJ78:AS78),2)=1,AJ78:AS78,0))</f>
        <v>8</v>
      </c>
      <c r="AV78" s="248"/>
      <c r="AW78" s="248"/>
      <c r="AX78" s="248"/>
      <c r="AY78" s="249"/>
      <c r="AZ78" s="248"/>
      <c r="BA78" s="249"/>
      <c r="BB78" s="248"/>
      <c r="BC78" s="249"/>
      <c r="BD78" s="378"/>
      <c r="BE78" s="401"/>
      <c r="BF78" s="378"/>
      <c r="BG78" s="379"/>
      <c r="BH78" s="250">
        <f t="array" ref="BH78">SUM(IF(MOD(COLUMN(AX78:BG78),2)=0,AX78:BG78,0))</f>
        <v>0</v>
      </c>
      <c r="BI78" s="250">
        <f t="array" ref="BI78">SUM(IF(MOD(COLUMN(AX78:BG78),2)=1,AX78:BG78,0))</f>
        <v>0</v>
      </c>
      <c r="BJ78" s="248"/>
      <c r="BK78" s="248"/>
      <c r="BL78" s="480"/>
    </row>
    <row r="79" spans="1:597">
      <c r="AQ79" s="402"/>
      <c r="BE79" s="402"/>
    </row>
    <row r="80" spans="1:597">
      <c r="AQ80" s="402"/>
    </row>
    <row r="81" spans="43:43">
      <c r="AQ81" s="402"/>
    </row>
  </sheetData>
  <sheetProtection sheet="1" formatCells="0" formatColumns="0" formatRows="0" insertHyperlinks="0" autoFilter="0" pivotTables="0"/>
  <mergeCells count="48">
    <mergeCell ref="P1:R1"/>
    <mergeCell ref="M1:O1"/>
    <mergeCell ref="J1:L1"/>
    <mergeCell ref="G1:I1"/>
    <mergeCell ref="T15:U15"/>
    <mergeCell ref="P15:Q15"/>
    <mergeCell ref="R15:S15"/>
    <mergeCell ref="AX14:AY14"/>
    <mergeCell ref="BH14:BI14"/>
    <mergeCell ref="BJ14:BK14"/>
    <mergeCell ref="A13:A16"/>
    <mergeCell ref="BF13:BG13"/>
    <mergeCell ref="R14:S14"/>
    <mergeCell ref="T14:U14"/>
    <mergeCell ref="V14:W14"/>
    <mergeCell ref="AF14:AG14"/>
    <mergeCell ref="AH14:AI14"/>
    <mergeCell ref="AJ14:AK14"/>
    <mergeCell ref="AT14:AU14"/>
    <mergeCell ref="AV14:AW14"/>
    <mergeCell ref="J15:K15"/>
    <mergeCell ref="L15:M15"/>
    <mergeCell ref="N15:O15"/>
    <mergeCell ref="AN15:AO15"/>
    <mergeCell ref="AP15:AQ15"/>
    <mergeCell ref="AR15:AS15"/>
    <mergeCell ref="V15:W15"/>
    <mergeCell ref="X15:Y15"/>
    <mergeCell ref="Z15:AA15"/>
    <mergeCell ref="AB15:AC15"/>
    <mergeCell ref="AD15:AE15"/>
    <mergeCell ref="AF15:AG15"/>
    <mergeCell ref="C1:F1"/>
    <mergeCell ref="BL15:BL78"/>
    <mergeCell ref="F15:G15"/>
    <mergeCell ref="H15:I15"/>
    <mergeCell ref="BF15:BG15"/>
    <mergeCell ref="BH15:BI15"/>
    <mergeCell ref="BJ15:BK15"/>
    <mergeCell ref="AT15:AU15"/>
    <mergeCell ref="AV15:AW15"/>
    <mergeCell ref="AX15:AY15"/>
    <mergeCell ref="AZ15:BA15"/>
    <mergeCell ref="BB15:BC15"/>
    <mergeCell ref="BD15:BE15"/>
    <mergeCell ref="AH15:AI15"/>
    <mergeCell ref="AJ15:AK15"/>
    <mergeCell ref="AL15:AM15"/>
  </mergeCells>
  <conditionalFormatting sqref="AS64 Q73 O73 J73:M73 J78:Q78 J77:M77 J74:Q76 P77:Q77 BF76:BG77 AH64:AQ64 J70:Q72 J69:K69 P69:Q69 AH77:AS78 AH65:AS68 AH70:AS75 AH69:AO69 AR69:AS69 AV71:AX78 AZ71:BG75 AZ78:BG78 AZ76:BC77 J16:BI16 AV70:BG70 AV69:BE69 AH76:AM76 AP76:AR76 B16:I78 J17:Q68 T17:AE78 AH17:AS63 AV34:BG68 AV33:AW33 AZ33 AV17:BG31 AV32:AZ32 BB32:BG33">
    <cfRule type="expression" dxfId="87" priority="43">
      <formula>B$13 = "x"</formula>
    </cfRule>
  </conditionalFormatting>
  <conditionalFormatting sqref="T14">
    <cfRule type="expression" dxfId="86" priority="42">
      <formula>OR(T$13 = "x", S$13 = "x")</formula>
    </cfRule>
  </conditionalFormatting>
  <conditionalFormatting sqref="D71:I78">
    <cfRule type="expression" dxfId="85" priority="41">
      <formula>D$13 = "x"</formula>
    </cfRule>
  </conditionalFormatting>
  <conditionalFormatting sqref="BH15 BJ15 B15:F15 H15 J15 L15 P15 N15 R15 T15 X15 V15 Z15 AJ15 AT15 BD15 AB15 AL15 AV15 BF15 AD15 AN15 AX15 AH15 AR15 BB15 AF15 AP15 AZ15">
    <cfRule type="expression" dxfId="84" priority="40">
      <formula>B$13 = "x"</formula>
    </cfRule>
  </conditionalFormatting>
  <conditionalFormatting sqref="BJ16:BK16">
    <cfRule type="expression" dxfId="83" priority="39">
      <formula>BJ$13 = "x"</formula>
    </cfRule>
  </conditionalFormatting>
  <conditionalFormatting sqref="O77 AO76">
    <cfRule type="expression" dxfId="82" priority="45">
      <formula>N$13 = "x"</formula>
    </cfRule>
  </conditionalFormatting>
  <conditionalFormatting sqref="BD76:BD77">
    <cfRule type="expression" dxfId="81" priority="46">
      <formula>BE$13 = "x"</formula>
    </cfRule>
  </conditionalFormatting>
  <conditionalFormatting sqref="R14">
    <cfRule type="expression" dxfId="80" priority="38">
      <formula>OR(R$13 = "x", Q$13 = "x")</formula>
    </cfRule>
  </conditionalFormatting>
  <conditionalFormatting sqref="AH14">
    <cfRule type="expression" dxfId="79" priority="37">
      <formula>OR(AH$13 = "x", AG$13 = "x")</formula>
    </cfRule>
  </conditionalFormatting>
  <conditionalFormatting sqref="AF14">
    <cfRule type="expression" dxfId="78" priority="36">
      <formula>OR(AF$13 = "x", AE$13 = "x")</formula>
    </cfRule>
  </conditionalFormatting>
  <conditionalFormatting sqref="AV14">
    <cfRule type="expression" dxfId="77" priority="35">
      <formula>OR(AV$13 = "x", AU$13 = "x")</formula>
    </cfRule>
  </conditionalFormatting>
  <conditionalFormatting sqref="AT14">
    <cfRule type="expression" dxfId="76" priority="34">
      <formula>OR(AT$13 = "x", AS$13 = "x")</formula>
    </cfRule>
  </conditionalFormatting>
  <conditionalFormatting sqref="BJ14">
    <cfRule type="expression" dxfId="75" priority="33">
      <formula>OR(BJ$13 = "x", BI$13 = "x")</formula>
    </cfRule>
  </conditionalFormatting>
  <conditionalFormatting sqref="BH14">
    <cfRule type="expression" dxfId="74" priority="32">
      <formula>OR(BH$13 = "x", BG$13 = "x")</formula>
    </cfRule>
  </conditionalFormatting>
  <conditionalFormatting sqref="R17:S78">
    <cfRule type="expression" dxfId="73" priority="31">
      <formula>R$13 = "x"</formula>
    </cfRule>
  </conditionalFormatting>
  <conditionalFormatting sqref="AF17:AG78">
    <cfRule type="expression" dxfId="72" priority="30">
      <formula>AF$13 = "x"</formula>
    </cfRule>
  </conditionalFormatting>
  <conditionalFormatting sqref="AT17:AU78">
    <cfRule type="expression" dxfId="71" priority="29">
      <formula>AT$13 = "x"</formula>
    </cfRule>
  </conditionalFormatting>
  <conditionalFormatting sqref="BJ17:BK78">
    <cfRule type="expression" dxfId="70" priority="28">
      <formula>BJ$13 = "x"</formula>
    </cfRule>
  </conditionalFormatting>
  <conditionalFormatting sqref="BH17:BI78">
    <cfRule type="expression" dxfId="69" priority="27">
      <formula>BH$13 = "x"</formula>
    </cfRule>
  </conditionalFormatting>
  <conditionalFormatting sqref="L69:M69">
    <cfRule type="expression" dxfId="68" priority="9">
      <formula>L$13 = "x"</formula>
    </cfRule>
  </conditionalFormatting>
  <conditionalFormatting sqref="N69:O69">
    <cfRule type="expression" dxfId="67" priority="8">
      <formula>N$13 = "x"</formula>
    </cfRule>
  </conditionalFormatting>
  <conditionalFormatting sqref="AP69:AQ69">
    <cfRule type="expression" dxfId="66" priority="7">
      <formula>AP$13 = "x"</formula>
    </cfRule>
  </conditionalFormatting>
  <conditionalFormatting sqref="AY71:AY78">
    <cfRule type="expression" dxfId="65" priority="5">
      <formula>AY$13 = "x"</formula>
    </cfRule>
  </conditionalFormatting>
  <conditionalFormatting sqref="BF69:BG69">
    <cfRule type="expression" dxfId="64" priority="3">
      <formula>BF$13 = "x"</formula>
    </cfRule>
  </conditionalFormatting>
  <conditionalFormatting sqref="AX33:AY33">
    <cfRule type="expression" dxfId="63" priority="2">
      <formula>AX$13 = "x"</formula>
    </cfRule>
  </conditionalFormatting>
  <conditionalFormatting sqref="BA32:BA33">
    <cfRule type="expression" dxfId="62" priority="1">
      <formula>BA$13 = "x"</formula>
    </cfRule>
  </conditionalFormatting>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[RBVH_MQB_Productivity_MyMy.xlsx]Reference!#REF!</xm:f>
          </x14:formula1>
          <xm:sqref>B26:B33 B17:B24 B35:B42 B44:B51 B53:B60 B3:B10 B62:B69 B71:B78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G81"/>
  <sheetViews>
    <sheetView zoomScale="90" zoomScaleNormal="90" workbookViewId="0" xr3:uid="{F9CF3CF3-643B-5BE6-8B46-32C596A47465}">
      <pane xSplit="5" ySplit="16" topLeftCell="BE17" activePane="bottomRight" state="frozen"/>
      <selection pane="bottomRight" activeCell="BN32" sqref="BN32"/>
      <selection pane="bottomLeft" activeCell="A13" sqref="A13"/>
      <selection pane="topRight" activeCell="F1" sqref="F1"/>
    </sheetView>
  </sheetViews>
  <sheetFormatPr defaultRowHeight="12.75" outlineLevelRow="1"/>
  <cols>
    <col min="2" max="2" width="31.5703125" bestFit="1" customWidth="1"/>
    <col min="3" max="3" width="13.5703125" style="7" bestFit="1" customWidth="1"/>
    <col min="4" max="5" width="12.140625" style="7" customWidth="1"/>
    <col min="6" max="6" width="8.7109375" customWidth="1"/>
    <col min="9" max="9" width="8.42578125" bestFit="1" customWidth="1"/>
    <col min="13" max="13" width="7.42578125" bestFit="1" customWidth="1"/>
    <col min="27" max="27" width="10.85546875" customWidth="1"/>
    <col min="34" max="34" width="10.85546875" customWidth="1"/>
    <col min="39" max="39" width="9.7109375" customWidth="1"/>
    <col min="72" max="72" width="3.5703125" customWidth="1"/>
  </cols>
  <sheetData>
    <row r="1" spans="1:72">
      <c r="C1" s="500" t="s">
        <v>12</v>
      </c>
      <c r="D1" s="500"/>
      <c r="E1" s="500"/>
      <c r="F1" s="500"/>
      <c r="G1" s="487" t="s">
        <v>72</v>
      </c>
      <c r="H1" s="487"/>
      <c r="I1" s="488"/>
      <c r="J1" s="489" t="s">
        <v>73</v>
      </c>
      <c r="K1" s="490"/>
      <c r="L1" s="491"/>
      <c r="M1" s="492" t="s">
        <v>74</v>
      </c>
      <c r="N1" s="493"/>
      <c r="O1" s="494"/>
      <c r="P1" s="501" t="s">
        <v>75</v>
      </c>
      <c r="Q1" s="502"/>
      <c r="R1" s="503"/>
      <c r="S1" s="497" t="s">
        <v>106</v>
      </c>
      <c r="T1" s="498"/>
      <c r="U1" s="499"/>
    </row>
    <row r="2" spans="1:72" outlineLevel="1">
      <c r="B2" s="220"/>
      <c r="C2" s="242" t="s">
        <v>76</v>
      </c>
      <c r="D2" s="243" t="s">
        <v>77</v>
      </c>
      <c r="E2" s="243" t="s">
        <v>19</v>
      </c>
      <c r="F2" s="243" t="s">
        <v>20</v>
      </c>
      <c r="G2" s="221" t="s">
        <v>16</v>
      </c>
      <c r="H2" s="222" t="s">
        <v>78</v>
      </c>
      <c r="I2" s="241" t="s">
        <v>79</v>
      </c>
      <c r="J2" s="223" t="s">
        <v>16</v>
      </c>
      <c r="K2" s="224" t="s">
        <v>78</v>
      </c>
      <c r="L2" s="224" t="s">
        <v>80</v>
      </c>
      <c r="M2" s="225" t="s">
        <v>16</v>
      </c>
      <c r="N2" s="226" t="s">
        <v>78</v>
      </c>
      <c r="O2" s="226" t="s">
        <v>79</v>
      </c>
      <c r="P2" s="283" t="s">
        <v>16</v>
      </c>
      <c r="Q2" s="62" t="s">
        <v>78</v>
      </c>
      <c r="R2" s="62" t="s">
        <v>79</v>
      </c>
      <c r="S2" s="227" t="s">
        <v>16</v>
      </c>
      <c r="T2" s="228" t="s">
        <v>78</v>
      </c>
      <c r="U2" s="228" t="s">
        <v>79</v>
      </c>
      <c r="V2" s="81"/>
      <c r="W2" s="81"/>
      <c r="X2" s="81"/>
      <c r="BB2" s="286"/>
    </row>
    <row r="3" spans="1:72" outlineLevel="1">
      <c r="B3" s="2" t="s">
        <v>46</v>
      </c>
      <c r="C3" s="258">
        <f ca="1">SUMIF($B$15:$D$87,B3,$D$15:$D$87)</f>
        <v>7</v>
      </c>
      <c r="D3" s="259">
        <f t="shared" ref="D3:D10" ca="1" si="0">SUMIF($B$15:$E$87,B3,$E$15:$E$87)-E53</f>
        <v>4</v>
      </c>
      <c r="E3" s="259">
        <f ca="1">D3/$C$14</f>
        <v>2.1739130434782608E-2</v>
      </c>
      <c r="F3" s="287">
        <f ca="1">IF(D3=0,0,C3/E3/$C$13)</f>
        <v>14</v>
      </c>
      <c r="G3" s="258">
        <f ca="1">SUMIF($B$15:$D$87,$B3,$N$15:$N$87)</f>
        <v>0</v>
      </c>
      <c r="H3" s="258">
        <f ca="1">SUMIF($B$15:$D$87,$B3,$O$15:$O$87)</f>
        <v>0</v>
      </c>
      <c r="I3" s="258">
        <f ca="1">SUMIF($B$15:$D$87,$B3,$Q$15:$Q$87)</f>
        <v>0</v>
      </c>
      <c r="J3" s="258">
        <f ca="1">SUMIF($B$15:$D$87,$B3,$AB$15:$AB$87)</f>
        <v>7</v>
      </c>
      <c r="K3" s="259">
        <f ca="1">SUMIF($B$15:$D$87,$B3,$AC$15:$AC$87)</f>
        <v>4</v>
      </c>
      <c r="L3" s="258">
        <f ca="1">SUMIF($B$15:$D$87,$B3,$AD$15:$AD$87)</f>
        <v>0</v>
      </c>
      <c r="M3" s="258">
        <f ca="1">SUMIF($B$15:$D$87,$B3,$AP$15:$AP$87)</f>
        <v>0</v>
      </c>
      <c r="N3" s="259">
        <f ca="1">SUMIF($B$15:$D$87,$B3,$AQ$15:$AQ$87)</f>
        <v>0</v>
      </c>
      <c r="O3" s="258">
        <f ca="1">SUMIF($B$15:$D$87,$B3,$AS$15:$AS$87)</f>
        <v>0</v>
      </c>
      <c r="P3" s="258">
        <f ca="1">SUMIF($B$15:$D$87,$B3,$BD$15:$BD$87)</f>
        <v>0</v>
      </c>
      <c r="Q3" s="259">
        <f ca="1">SUMIF($B$15:$D$87,$B3,$BE$15:$BE$87)</f>
        <v>0</v>
      </c>
      <c r="R3" s="258">
        <f ca="1">SUMIF($B$15:$D$87,$B3,$BG$15:$BG$87)</f>
        <v>0</v>
      </c>
      <c r="S3" s="258">
        <f ca="1">SUMIF($B$15:$D$87,$B3,$BP$15:$BP$87)</f>
        <v>0</v>
      </c>
      <c r="T3" s="259">
        <f ca="1">SUMIF($B$15:$D$87,$B3,$BQ$15:$BQ$87)</f>
        <v>0</v>
      </c>
      <c r="U3" s="258">
        <f ca="1">SUMIF($B$15:$D$87,$B3,$BS$15:$BS$87)</f>
        <v>0</v>
      </c>
      <c r="V3" s="385"/>
      <c r="W3" s="385"/>
      <c r="X3" s="385"/>
    </row>
    <row r="4" spans="1:72" outlineLevel="1">
      <c r="B4" s="2" t="s">
        <v>48</v>
      </c>
      <c r="C4" s="258">
        <f t="shared" ref="C4:C9" ca="1" si="1">SUMIF($B$15:$D$87,B4,$D$15:$D$87)</f>
        <v>0</v>
      </c>
      <c r="D4" s="259">
        <f t="shared" ca="1" si="0"/>
        <v>0</v>
      </c>
      <c r="E4" s="259">
        <f t="shared" ref="E4:E10" ca="1" si="2">D4/$C$14</f>
        <v>0</v>
      </c>
      <c r="F4" s="287">
        <f ca="1">IF(D4=0,0,C4/E4/$C$13)</f>
        <v>0</v>
      </c>
      <c r="G4" s="258">
        <f t="shared" ref="G4:G10" ca="1" si="3">SUMIF($B$15:$D$87,$B4,$N$15:$N$87)</f>
        <v>0</v>
      </c>
      <c r="H4" s="258">
        <f t="shared" ref="H4:H10" ca="1" si="4">SUMIF($B$15:$D$87,$B4,$O$15:$O$87)</f>
        <v>0</v>
      </c>
      <c r="I4" s="258">
        <f t="shared" ref="I4:I10" ca="1" si="5">SUMIF($B$15:$D$87,$B4,$Q$15:$Q$87)</f>
        <v>0</v>
      </c>
      <c r="J4" s="258">
        <f t="shared" ref="J4:J10" ca="1" si="6">SUMIF($B$15:$D$87,$B4,$AB$15:$AB$87)</f>
        <v>0</v>
      </c>
      <c r="K4" s="259">
        <f t="shared" ref="K4:K10" ca="1" si="7">SUMIF($B$15:$D$87,$B4,$AC$15:$AC$87)</f>
        <v>0</v>
      </c>
      <c r="L4" s="258">
        <f t="shared" ref="L4:L10" ca="1" si="8">SUMIF($B$15:$D$87,$B4,$AD$15:$AD$87)</f>
        <v>0</v>
      </c>
      <c r="M4" s="258">
        <f t="shared" ref="M4:M10" ca="1" si="9">SUMIF($B$15:$D$87,$B4,$AP$15:$AP$87)</f>
        <v>0</v>
      </c>
      <c r="N4" s="259">
        <f t="shared" ref="N4:N10" ca="1" si="10">SUMIF($B$15:$D$87,$B4,$AQ$15:$AQ$87)</f>
        <v>0</v>
      </c>
      <c r="O4" s="258">
        <f t="shared" ref="O4:O10" ca="1" si="11">SUMIF($B$15:$D$87,$B4,$AS$15:$AS$87)</f>
        <v>0</v>
      </c>
      <c r="P4" s="258">
        <f t="shared" ref="P4:P10" ca="1" si="12">SUMIF($B$15:$D$87,$B4,$BD$15:$BD$87)</f>
        <v>0</v>
      </c>
      <c r="Q4" s="259">
        <f t="shared" ref="Q4:Q10" ca="1" si="13">SUMIF($B$15:$D$87,$B4,$BE$15:$BE$87)</f>
        <v>0</v>
      </c>
      <c r="R4" s="258">
        <f t="shared" ref="R4:R10" ca="1" si="14">SUMIF($B$15:$D$87,$B4,$BG$15:$BG$87)</f>
        <v>0</v>
      </c>
      <c r="S4" s="258">
        <f t="shared" ref="S4:S10" ca="1" si="15">SUMIF($B$15:$D$87,$B4,$BP$15:$BP$87)</f>
        <v>0</v>
      </c>
      <c r="T4" s="259">
        <f t="shared" ref="T4:T10" ca="1" si="16">SUMIF($B$15:$D$87,$B4,$BQ$15:$BQ$87)</f>
        <v>0</v>
      </c>
      <c r="U4" s="258">
        <f t="shared" ref="U4:U10" ca="1" si="17">SUMIF($B$15:$D$87,$B4,$BS$15:$BS$87)</f>
        <v>0</v>
      </c>
      <c r="V4" s="385"/>
      <c r="W4" s="385"/>
      <c r="X4" s="385"/>
    </row>
    <row r="5" spans="1:72" outlineLevel="1">
      <c r="B5" s="2" t="s">
        <v>50</v>
      </c>
      <c r="C5" s="258">
        <f t="shared" ca="1" si="1"/>
        <v>74</v>
      </c>
      <c r="D5" s="259">
        <f t="shared" ca="1" si="0"/>
        <v>197.5</v>
      </c>
      <c r="E5" s="259">
        <f t="shared" ca="1" si="2"/>
        <v>1.0733695652173914</v>
      </c>
      <c r="F5" s="287">
        <f ca="1">IF(D5=0,0,C5/E5/$C$13)</f>
        <v>2.9974683544303797</v>
      </c>
      <c r="G5" s="258">
        <f t="shared" ca="1" si="3"/>
        <v>4</v>
      </c>
      <c r="H5" s="258">
        <f t="shared" ca="1" si="4"/>
        <v>30</v>
      </c>
      <c r="I5" s="258">
        <f t="shared" ca="1" si="5"/>
        <v>0</v>
      </c>
      <c r="J5" s="258">
        <f t="shared" ca="1" si="6"/>
        <v>17</v>
      </c>
      <c r="K5" s="259">
        <f t="shared" ca="1" si="7"/>
        <v>55</v>
      </c>
      <c r="L5" s="258">
        <f t="shared" ca="1" si="8"/>
        <v>0</v>
      </c>
      <c r="M5" s="258">
        <f t="shared" ca="1" si="9"/>
        <v>17</v>
      </c>
      <c r="N5" s="259">
        <f t="shared" ca="1" si="10"/>
        <v>54</v>
      </c>
      <c r="O5" s="258">
        <f t="shared" ca="1" si="11"/>
        <v>0</v>
      </c>
      <c r="P5" s="258">
        <f t="shared" ca="1" si="12"/>
        <v>8</v>
      </c>
      <c r="Q5" s="259">
        <f t="shared" ca="1" si="13"/>
        <v>28</v>
      </c>
      <c r="R5" s="258">
        <f t="shared" ca="1" si="14"/>
        <v>0</v>
      </c>
      <c r="S5" s="258">
        <f t="shared" ca="1" si="15"/>
        <v>28</v>
      </c>
      <c r="T5" s="259">
        <f t="shared" ca="1" si="16"/>
        <v>30.5</v>
      </c>
      <c r="U5" s="258">
        <f t="shared" ca="1" si="17"/>
        <v>0</v>
      </c>
      <c r="V5" s="385"/>
      <c r="W5" s="385"/>
      <c r="X5" s="385"/>
    </row>
    <row r="6" spans="1:72" outlineLevel="1">
      <c r="B6" s="2" t="s">
        <v>52</v>
      </c>
      <c r="C6" s="258">
        <f t="shared" ca="1" si="1"/>
        <v>33</v>
      </c>
      <c r="D6" s="259">
        <f t="shared" ca="1" si="0"/>
        <v>22</v>
      </c>
      <c r="E6" s="259">
        <f t="shared" ca="1" si="2"/>
        <v>0.11956521739130435</v>
      </c>
      <c r="F6" s="287">
        <f ca="1">IF(D6=0,0,C6/E6/$C$13)</f>
        <v>12</v>
      </c>
      <c r="G6" s="258">
        <f t="shared" ca="1" si="3"/>
        <v>5</v>
      </c>
      <c r="H6" s="258">
        <f t="shared" ca="1" si="4"/>
        <v>2</v>
      </c>
      <c r="I6" s="258">
        <f t="shared" ca="1" si="5"/>
        <v>0</v>
      </c>
      <c r="J6" s="258">
        <f t="shared" ca="1" si="6"/>
        <v>7</v>
      </c>
      <c r="K6" s="259">
        <f t="shared" ca="1" si="7"/>
        <v>5</v>
      </c>
      <c r="L6" s="258">
        <f t="shared" ca="1" si="8"/>
        <v>0</v>
      </c>
      <c r="M6" s="258">
        <f t="shared" ca="1" si="9"/>
        <v>12</v>
      </c>
      <c r="N6" s="259">
        <f t="shared" ca="1" si="10"/>
        <v>12</v>
      </c>
      <c r="O6" s="258">
        <f t="shared" ca="1" si="11"/>
        <v>0</v>
      </c>
      <c r="P6" s="258">
        <f t="shared" ca="1" si="12"/>
        <v>9</v>
      </c>
      <c r="Q6" s="259">
        <f t="shared" ca="1" si="13"/>
        <v>3</v>
      </c>
      <c r="R6" s="258">
        <f t="shared" ca="1" si="14"/>
        <v>0</v>
      </c>
      <c r="S6" s="258">
        <f t="shared" ca="1" si="15"/>
        <v>0</v>
      </c>
      <c r="T6" s="259">
        <f t="shared" ca="1" si="16"/>
        <v>0</v>
      </c>
      <c r="U6" s="258">
        <f t="shared" ca="1" si="17"/>
        <v>0</v>
      </c>
      <c r="V6" s="385"/>
      <c r="W6" s="385"/>
      <c r="X6" s="385"/>
    </row>
    <row r="7" spans="1:72" outlineLevel="1">
      <c r="B7" s="2" t="s">
        <v>54</v>
      </c>
      <c r="C7" s="258">
        <f t="shared" ca="1" si="1"/>
        <v>794</v>
      </c>
      <c r="D7" s="259">
        <f t="shared" ca="1" si="0"/>
        <v>155</v>
      </c>
      <c r="E7" s="259">
        <f t="shared" ca="1" si="2"/>
        <v>0.84239130434782605</v>
      </c>
      <c r="F7" s="287">
        <f t="shared" ref="F7:F10" ca="1" si="18">IF(D7=0,0,C7/E7/$C$13)</f>
        <v>40.980645161290326</v>
      </c>
      <c r="G7" s="258">
        <f t="shared" ca="1" si="3"/>
        <v>0</v>
      </c>
      <c r="H7" s="258">
        <f t="shared" ca="1" si="4"/>
        <v>0</v>
      </c>
      <c r="I7" s="258">
        <f t="shared" ca="1" si="5"/>
        <v>0</v>
      </c>
      <c r="J7" s="258">
        <f t="shared" ca="1" si="6"/>
        <v>57</v>
      </c>
      <c r="K7" s="259">
        <f t="shared" ca="1" si="7"/>
        <v>16</v>
      </c>
      <c r="L7" s="258">
        <f t="shared" ca="1" si="8"/>
        <v>0</v>
      </c>
      <c r="M7" s="258">
        <f t="shared" ca="1" si="9"/>
        <v>86</v>
      </c>
      <c r="N7" s="259">
        <f t="shared" ca="1" si="10"/>
        <v>22</v>
      </c>
      <c r="O7" s="258">
        <f t="shared" ca="1" si="11"/>
        <v>0</v>
      </c>
      <c r="P7" s="258">
        <f t="shared" ca="1" si="12"/>
        <v>300</v>
      </c>
      <c r="Q7" s="259">
        <f t="shared" ca="1" si="13"/>
        <v>67</v>
      </c>
      <c r="R7" s="258">
        <f t="shared" ca="1" si="14"/>
        <v>0</v>
      </c>
      <c r="S7" s="258">
        <f t="shared" ca="1" si="15"/>
        <v>351</v>
      </c>
      <c r="T7" s="259">
        <f t="shared" ca="1" si="16"/>
        <v>50</v>
      </c>
      <c r="U7" s="258">
        <f t="shared" ca="1" si="17"/>
        <v>0</v>
      </c>
      <c r="V7" s="385"/>
      <c r="W7" s="385"/>
      <c r="X7" s="385"/>
    </row>
    <row r="8" spans="1:72" outlineLevel="1">
      <c r="B8" s="2" t="s">
        <v>56</v>
      </c>
      <c r="C8" s="258">
        <f t="shared" ca="1" si="1"/>
        <v>0</v>
      </c>
      <c r="D8" s="259">
        <f t="shared" ca="1" si="0"/>
        <v>592</v>
      </c>
      <c r="E8" s="259">
        <f t="shared" ca="1" si="2"/>
        <v>3.2173913043478262</v>
      </c>
      <c r="F8" s="287">
        <f t="shared" ca="1" si="18"/>
        <v>0</v>
      </c>
      <c r="G8" s="258">
        <f t="shared" ca="1" si="3"/>
        <v>0</v>
      </c>
      <c r="H8" s="258">
        <f t="shared" ca="1" si="4"/>
        <v>167.5</v>
      </c>
      <c r="I8" s="258">
        <f t="shared" ca="1" si="5"/>
        <v>0</v>
      </c>
      <c r="J8" s="258">
        <f t="shared" ca="1" si="6"/>
        <v>0</v>
      </c>
      <c r="K8" s="259">
        <f t="shared" ca="1" si="7"/>
        <v>188.5</v>
      </c>
      <c r="L8" s="258">
        <f t="shared" ca="1" si="8"/>
        <v>0</v>
      </c>
      <c r="M8" s="258">
        <f t="shared" ca="1" si="9"/>
        <v>0</v>
      </c>
      <c r="N8" s="259">
        <f t="shared" ca="1" si="10"/>
        <v>145</v>
      </c>
      <c r="O8" s="258">
        <f t="shared" ca="1" si="11"/>
        <v>0</v>
      </c>
      <c r="P8" s="258">
        <f t="shared" ca="1" si="12"/>
        <v>0</v>
      </c>
      <c r="Q8" s="259">
        <f t="shared" ca="1" si="13"/>
        <v>142</v>
      </c>
      <c r="R8" s="258">
        <f t="shared" ca="1" si="14"/>
        <v>0</v>
      </c>
      <c r="S8" s="258">
        <f t="shared" ca="1" si="15"/>
        <v>0</v>
      </c>
      <c r="T8" s="259">
        <f t="shared" ca="1" si="16"/>
        <v>109</v>
      </c>
      <c r="U8" s="258">
        <f t="shared" ca="1" si="17"/>
        <v>0</v>
      </c>
      <c r="V8" s="385"/>
      <c r="W8" s="385"/>
      <c r="X8" s="385"/>
    </row>
    <row r="9" spans="1:72" outlineLevel="1">
      <c r="B9" s="2" t="s">
        <v>21</v>
      </c>
      <c r="C9" s="258">
        <f t="shared" ca="1" si="1"/>
        <v>0</v>
      </c>
      <c r="D9" s="259">
        <f t="shared" ca="1" si="0"/>
        <v>63</v>
      </c>
      <c r="E9" s="259">
        <f t="shared" ca="1" si="2"/>
        <v>0.34239130434782611</v>
      </c>
      <c r="F9" s="287">
        <f t="shared" ca="1" si="18"/>
        <v>0</v>
      </c>
      <c r="G9" s="258">
        <f t="shared" ca="1" si="3"/>
        <v>0</v>
      </c>
      <c r="H9" s="258">
        <f t="shared" ca="1" si="4"/>
        <v>1.5</v>
      </c>
      <c r="I9" s="258">
        <f t="shared" ca="1" si="5"/>
        <v>0</v>
      </c>
      <c r="J9" s="258">
        <f t="shared" ca="1" si="6"/>
        <v>0</v>
      </c>
      <c r="K9" s="259">
        <f t="shared" ca="1" si="7"/>
        <v>10</v>
      </c>
      <c r="L9" s="258">
        <f t="shared" ca="1" si="8"/>
        <v>0</v>
      </c>
      <c r="M9" s="258">
        <f t="shared" ca="1" si="9"/>
        <v>0</v>
      </c>
      <c r="N9" s="259">
        <f t="shared" ca="1" si="10"/>
        <v>15</v>
      </c>
      <c r="O9" s="258">
        <f t="shared" ca="1" si="11"/>
        <v>0</v>
      </c>
      <c r="P9" s="258">
        <f t="shared" ca="1" si="12"/>
        <v>0</v>
      </c>
      <c r="Q9" s="259">
        <f t="shared" ca="1" si="13"/>
        <v>13</v>
      </c>
      <c r="R9" s="258">
        <f t="shared" ca="1" si="14"/>
        <v>0</v>
      </c>
      <c r="S9" s="258">
        <f t="shared" ca="1" si="15"/>
        <v>0</v>
      </c>
      <c r="T9" s="259">
        <f t="shared" ca="1" si="16"/>
        <v>27.5</v>
      </c>
      <c r="U9" s="258">
        <f t="shared" ca="1" si="17"/>
        <v>0</v>
      </c>
    </row>
    <row r="10" spans="1:72" outlineLevel="1">
      <c r="B10" s="2" t="s">
        <v>22</v>
      </c>
      <c r="C10" s="258">
        <f t="shared" ref="C10" ca="1" si="19">SUMIF($B$15:$D$87,B10,$D$15:$D$87)</f>
        <v>0</v>
      </c>
      <c r="D10" s="259">
        <f t="shared" ca="1" si="0"/>
        <v>74.5</v>
      </c>
      <c r="E10" s="259">
        <f t="shared" ca="1" si="2"/>
        <v>0.40489130434782611</v>
      </c>
      <c r="F10" s="287">
        <f t="shared" ca="1" si="18"/>
        <v>0</v>
      </c>
      <c r="G10" s="258">
        <f t="shared" ca="1" si="3"/>
        <v>0</v>
      </c>
      <c r="H10" s="258">
        <f t="shared" ca="1" si="4"/>
        <v>24</v>
      </c>
      <c r="I10" s="258">
        <f t="shared" ca="1" si="5"/>
        <v>0</v>
      </c>
      <c r="J10" s="258">
        <f t="shared" ca="1" si="6"/>
        <v>0</v>
      </c>
      <c r="K10" s="259">
        <f t="shared" ca="1" si="7"/>
        <v>1.5</v>
      </c>
      <c r="L10" s="258">
        <f t="shared" ca="1" si="8"/>
        <v>0</v>
      </c>
      <c r="M10" s="258">
        <f t="shared" ca="1" si="9"/>
        <v>0</v>
      </c>
      <c r="N10" s="259">
        <f t="shared" ca="1" si="10"/>
        <v>32</v>
      </c>
      <c r="O10" s="258">
        <f t="shared" ca="1" si="11"/>
        <v>0</v>
      </c>
      <c r="P10" s="258">
        <f t="shared" ca="1" si="12"/>
        <v>0</v>
      </c>
      <c r="Q10" s="259">
        <f t="shared" ca="1" si="13"/>
        <v>32</v>
      </c>
      <c r="R10" s="258">
        <f t="shared" ca="1" si="14"/>
        <v>0</v>
      </c>
      <c r="S10" s="258">
        <f t="shared" ca="1" si="15"/>
        <v>0</v>
      </c>
      <c r="T10" s="259">
        <f t="shared" ca="1" si="16"/>
        <v>9</v>
      </c>
      <c r="U10" s="258">
        <f t="shared" ca="1" si="17"/>
        <v>0</v>
      </c>
    </row>
    <row r="11" spans="1:72" ht="7.5" customHeight="1" outlineLevel="1" collapsed="1">
      <c r="F11" s="229"/>
    </row>
    <row r="12" spans="1:72" ht="7.5" customHeight="1" outlineLevel="1">
      <c r="F12" s="7"/>
    </row>
    <row r="13" spans="1:72" s="232" customFormat="1" ht="12.75" customHeight="1" outlineLevel="1">
      <c r="A13" s="484" t="s">
        <v>81</v>
      </c>
      <c r="B13" s="412" t="s">
        <v>82</v>
      </c>
      <c r="C13" s="218">
        <v>23</v>
      </c>
      <c r="D13" s="218"/>
      <c r="E13" s="230"/>
      <c r="F13" s="231" t="str">
        <f>IF(OR(WEEKDAY(F15,17)=1,WEEKDAY(F15,17)=7),"x","")</f>
        <v/>
      </c>
      <c r="G13" s="288"/>
      <c r="H13" s="231" t="str">
        <f t="shared" ref="H13" si="20">IF(OR(WEEKDAY(H15,17)=1,WEEKDAY(H15,17)=7),"x","")</f>
        <v/>
      </c>
      <c r="I13" s="288"/>
      <c r="J13" s="231" t="str">
        <f t="shared" ref="J13" si="21">IF(OR(WEEKDAY(J15,17)=1,WEEKDAY(J15,17)=7),"x","")</f>
        <v/>
      </c>
      <c r="K13" s="288"/>
      <c r="L13" s="231" t="str">
        <f t="shared" ref="L13" si="22">IF(OR(WEEKDAY(L15,17)=1,WEEKDAY(L15,17)=7),"x","")</f>
        <v/>
      </c>
      <c r="M13" s="288"/>
      <c r="N13" s="231" t="str">
        <f t="shared" ref="N13:AN13" si="23">IF(OR(WEEKDAY(N15,17)=1,WEEKDAY(N15,17)=7),"x","")</f>
        <v>x</v>
      </c>
      <c r="O13" s="231" t="str">
        <f t="shared" si="23"/>
        <v>x</v>
      </c>
      <c r="P13" s="231" t="str">
        <f t="shared" si="23"/>
        <v>x</v>
      </c>
      <c r="Q13" s="231" t="str">
        <f t="shared" si="23"/>
        <v>x</v>
      </c>
      <c r="R13" s="231" t="str">
        <f t="shared" si="23"/>
        <v/>
      </c>
      <c r="S13" s="231"/>
      <c r="T13" s="231" t="str">
        <f t="shared" si="23"/>
        <v/>
      </c>
      <c r="U13" s="288"/>
      <c r="V13" s="231" t="str">
        <f t="shared" ref="V13" si="24">IF(OR(WEEKDAY(V15,17)=1,WEEKDAY(V15,17)=7),"x","")</f>
        <v/>
      </c>
      <c r="W13" s="288"/>
      <c r="X13" s="231" t="str">
        <f t="shared" ref="X13:AT13" si="25">IF(OR(WEEKDAY(X15,17)=1,WEEKDAY(X15,17)=7),"x","")</f>
        <v/>
      </c>
      <c r="Y13" s="288"/>
      <c r="Z13" s="231" t="str">
        <f t="shared" ref="Z13" si="26">IF(OR(WEEKDAY(Z15,17)=1,WEEKDAY(Z15,17)=7),"x","")</f>
        <v/>
      </c>
      <c r="AA13" s="288"/>
      <c r="AB13" s="231" t="str">
        <f t="shared" ref="AB13:AV13" si="27">IF(OR(WEEKDAY(AB15,17)=1,WEEKDAY(AB15,17)=7),"x","")</f>
        <v>x</v>
      </c>
      <c r="AC13" s="231" t="str">
        <f t="shared" si="27"/>
        <v>x</v>
      </c>
      <c r="AD13" s="231" t="str">
        <f t="shared" ref="AD13:BB13" si="28">IF(OR(WEEKDAY(AD15,17)=1,WEEKDAY(AD15,17)=7),"x","")</f>
        <v>x</v>
      </c>
      <c r="AE13" s="231" t="str">
        <f t="shared" si="28"/>
        <v>x</v>
      </c>
      <c r="AF13" s="231" t="str">
        <f t="shared" si="28"/>
        <v/>
      </c>
      <c r="AG13" s="231"/>
      <c r="AH13" s="231" t="str">
        <f t="shared" si="28"/>
        <v/>
      </c>
      <c r="AI13" s="288"/>
      <c r="AJ13" s="231" t="str">
        <f t="shared" ref="AJ13:BD13" si="29">IF(OR(WEEKDAY(AJ15,17)=1,WEEKDAY(AJ15,17)=7),"x","")</f>
        <v/>
      </c>
      <c r="AK13" s="288"/>
      <c r="AL13" s="231" t="str">
        <f t="shared" ref="AL13" si="30">IF(OR(WEEKDAY(AL15,17)=1,WEEKDAY(AL15,17)=7),"x","")</f>
        <v/>
      </c>
      <c r="AM13" s="288"/>
      <c r="AN13" s="231" t="str">
        <f t="shared" si="23"/>
        <v/>
      </c>
      <c r="AO13" s="288"/>
      <c r="AP13" s="231" t="str">
        <f t="shared" ref="AP13:AS13" si="31">IF(OR(WEEKDAY(AP15,17)=1,WEEKDAY(AP15,17)=7),"x","")</f>
        <v>x</v>
      </c>
      <c r="AQ13" s="231" t="str">
        <f t="shared" si="31"/>
        <v>x</v>
      </c>
      <c r="AR13" s="231" t="str">
        <f t="shared" si="31"/>
        <v>x</v>
      </c>
      <c r="AS13" s="231" t="str">
        <f t="shared" si="31"/>
        <v>x</v>
      </c>
      <c r="AT13" s="231" t="str">
        <f t="shared" si="25"/>
        <v/>
      </c>
      <c r="AU13" s="231"/>
      <c r="AV13" s="231" t="str">
        <f t="shared" si="27"/>
        <v/>
      </c>
      <c r="AW13" s="288"/>
      <c r="AX13" s="231" t="str">
        <f t="shared" si="28"/>
        <v/>
      </c>
      <c r="AY13" s="288"/>
      <c r="AZ13" s="231" t="str">
        <f t="shared" ref="AZ13" si="32">IF(OR(WEEKDAY(AZ15,17)=1,WEEKDAY(AZ15,17)=7),"x","")</f>
        <v/>
      </c>
      <c r="BA13" s="288"/>
      <c r="BB13" s="482" t="str">
        <f t="shared" si="28"/>
        <v/>
      </c>
      <c r="BC13" s="483"/>
      <c r="BD13" s="381" t="str">
        <f t="shared" si="29"/>
        <v>x</v>
      </c>
      <c r="BE13" s="382" t="s">
        <v>83</v>
      </c>
      <c r="BF13" s="381" t="str">
        <f t="shared" ref="BF13" si="33">IF(OR(WEEKDAY(BF15,17)=1,WEEKDAY(BF15,17)=7),"x","")</f>
        <v>x</v>
      </c>
      <c r="BG13" s="382" t="s">
        <v>83</v>
      </c>
      <c r="BH13" s="231" t="str">
        <f t="shared" ref="BH13:BS13" si="34">IF(OR(WEEKDAY(BH15,17)=1,WEEKDAY(BH15,17)=7),"x","")</f>
        <v/>
      </c>
      <c r="BI13" s="231"/>
      <c r="BJ13" s="231" t="str">
        <f t="shared" si="34"/>
        <v/>
      </c>
      <c r="BK13" s="231"/>
      <c r="BL13" s="231" t="str">
        <f t="shared" si="34"/>
        <v/>
      </c>
      <c r="BM13" s="231"/>
      <c r="BN13" s="231" t="str">
        <f t="shared" si="34"/>
        <v/>
      </c>
      <c r="BO13" s="231"/>
      <c r="BP13" s="231" t="str">
        <f t="shared" si="34"/>
        <v>x</v>
      </c>
      <c r="BQ13" s="231" t="str">
        <f t="shared" si="34"/>
        <v>x</v>
      </c>
      <c r="BR13" s="231" t="str">
        <f t="shared" si="34"/>
        <v>x</v>
      </c>
      <c r="BS13" s="231" t="str">
        <f t="shared" si="34"/>
        <v>x</v>
      </c>
    </row>
    <row r="14" spans="1:72" s="7" customFormat="1" ht="12.95" customHeight="1">
      <c r="A14" s="485"/>
      <c r="B14" s="412" t="s">
        <v>84</v>
      </c>
      <c r="C14" s="218">
        <f>C13*8</f>
        <v>184</v>
      </c>
      <c r="D14" s="218"/>
      <c r="E14" s="230"/>
      <c r="F14" s="233"/>
      <c r="G14" s="234"/>
      <c r="H14" s="233"/>
      <c r="I14" s="234"/>
      <c r="J14" s="233"/>
      <c r="K14" s="234"/>
      <c r="L14" s="233"/>
      <c r="M14" s="234"/>
      <c r="N14" s="477" t="s">
        <v>85</v>
      </c>
      <c r="O14" s="478"/>
      <c r="P14" s="477" t="s">
        <v>86</v>
      </c>
      <c r="Q14" s="478"/>
      <c r="R14" s="477"/>
      <c r="S14" s="478"/>
      <c r="T14" s="233"/>
      <c r="U14" s="234"/>
      <c r="V14" s="233"/>
      <c r="W14" s="234"/>
      <c r="X14" s="233"/>
      <c r="Y14" s="234"/>
      <c r="Z14" s="233"/>
      <c r="AA14" s="234"/>
      <c r="AB14" s="477" t="s">
        <v>87</v>
      </c>
      <c r="AC14" s="478"/>
      <c r="AD14" s="477" t="s">
        <v>86</v>
      </c>
      <c r="AE14" s="478"/>
      <c r="AF14" s="477"/>
      <c r="AG14" s="478"/>
      <c r="AH14" s="233"/>
      <c r="AI14" s="234"/>
      <c r="AJ14" s="233"/>
      <c r="AK14" s="234"/>
      <c r="AL14" s="233"/>
      <c r="AM14" s="234"/>
      <c r="AN14" s="233"/>
      <c r="AO14" s="234"/>
      <c r="AP14" s="477" t="s">
        <v>88</v>
      </c>
      <c r="AQ14" s="478"/>
      <c r="AR14" s="477" t="s">
        <v>86</v>
      </c>
      <c r="AS14" s="478"/>
      <c r="AT14" s="477"/>
      <c r="AU14" s="478"/>
      <c r="AV14" s="233"/>
      <c r="AW14" s="234"/>
      <c r="AX14" s="233"/>
      <c r="AY14" s="234"/>
      <c r="AZ14" s="233"/>
      <c r="BA14" s="234"/>
      <c r="BB14" s="233"/>
      <c r="BC14" s="234"/>
      <c r="BD14" s="477" t="s">
        <v>89</v>
      </c>
      <c r="BE14" s="478"/>
      <c r="BF14" s="477" t="s">
        <v>86</v>
      </c>
      <c r="BG14" s="478"/>
      <c r="BH14" s="477"/>
      <c r="BI14" s="478"/>
      <c r="BJ14" s="233"/>
      <c r="BK14" s="234"/>
      <c r="BL14" s="233"/>
      <c r="BM14" s="234"/>
      <c r="BN14" s="233"/>
      <c r="BO14" s="234"/>
      <c r="BP14" s="477" t="s">
        <v>107</v>
      </c>
      <c r="BQ14" s="478"/>
      <c r="BR14" s="477" t="s">
        <v>86</v>
      </c>
      <c r="BS14" s="478"/>
      <c r="BT14"/>
    </row>
    <row r="15" spans="1:72" s="7" customFormat="1" ht="12.95" customHeight="1">
      <c r="A15" s="485"/>
      <c r="B15" s="412" t="s">
        <v>90</v>
      </c>
      <c r="C15" s="218" t="s">
        <v>91</v>
      </c>
      <c r="D15" s="218" t="s">
        <v>92</v>
      </c>
      <c r="E15" s="230" t="s">
        <v>92</v>
      </c>
      <c r="F15" s="477">
        <v>43739</v>
      </c>
      <c r="G15" s="478"/>
      <c r="H15" s="477">
        <v>43740</v>
      </c>
      <c r="I15" s="478"/>
      <c r="J15" s="477">
        <v>43741</v>
      </c>
      <c r="K15" s="478"/>
      <c r="L15" s="477">
        <v>43742</v>
      </c>
      <c r="M15" s="478"/>
      <c r="N15" s="477">
        <v>43743</v>
      </c>
      <c r="O15" s="478"/>
      <c r="P15" s="477">
        <v>43744</v>
      </c>
      <c r="Q15" s="478"/>
      <c r="R15" s="477">
        <v>43745</v>
      </c>
      <c r="S15" s="478"/>
      <c r="T15" s="477">
        <v>43746</v>
      </c>
      <c r="U15" s="478"/>
      <c r="V15" s="477">
        <v>43747</v>
      </c>
      <c r="W15" s="478"/>
      <c r="X15" s="477">
        <v>43748</v>
      </c>
      <c r="Y15" s="478"/>
      <c r="Z15" s="477">
        <v>43749</v>
      </c>
      <c r="AA15" s="478"/>
      <c r="AB15" s="477">
        <v>43750</v>
      </c>
      <c r="AC15" s="478"/>
      <c r="AD15" s="477">
        <v>43751</v>
      </c>
      <c r="AE15" s="478"/>
      <c r="AF15" s="477">
        <v>43752</v>
      </c>
      <c r="AG15" s="478"/>
      <c r="AH15" s="477">
        <v>43753</v>
      </c>
      <c r="AI15" s="478"/>
      <c r="AJ15" s="477">
        <v>43754</v>
      </c>
      <c r="AK15" s="478"/>
      <c r="AL15" s="477">
        <v>43755</v>
      </c>
      <c r="AM15" s="478"/>
      <c r="AN15" s="477">
        <v>43756</v>
      </c>
      <c r="AO15" s="478"/>
      <c r="AP15" s="477">
        <v>43757</v>
      </c>
      <c r="AQ15" s="478"/>
      <c r="AR15" s="477">
        <v>43758</v>
      </c>
      <c r="AS15" s="478"/>
      <c r="AT15" s="477">
        <v>43759</v>
      </c>
      <c r="AU15" s="478"/>
      <c r="AV15" s="477">
        <v>43760</v>
      </c>
      <c r="AW15" s="478"/>
      <c r="AX15" s="477">
        <v>43761</v>
      </c>
      <c r="AY15" s="478"/>
      <c r="AZ15" s="477">
        <v>43762</v>
      </c>
      <c r="BA15" s="478"/>
      <c r="BB15" s="477">
        <v>43763</v>
      </c>
      <c r="BC15" s="478"/>
      <c r="BD15" s="477">
        <v>43764</v>
      </c>
      <c r="BE15" s="478"/>
      <c r="BF15" s="477">
        <v>43765</v>
      </c>
      <c r="BG15" s="478"/>
      <c r="BH15" s="477">
        <v>43766</v>
      </c>
      <c r="BI15" s="478"/>
      <c r="BJ15" s="477">
        <v>43767</v>
      </c>
      <c r="BK15" s="478"/>
      <c r="BL15" s="477">
        <v>43768</v>
      </c>
      <c r="BM15" s="478"/>
      <c r="BN15" s="477">
        <v>43769</v>
      </c>
      <c r="BO15" s="478"/>
      <c r="BP15" s="477">
        <v>43764</v>
      </c>
      <c r="BQ15" s="478"/>
      <c r="BR15" s="477">
        <v>43765</v>
      </c>
      <c r="BS15" s="478"/>
      <c r="BT15" s="479"/>
    </row>
    <row r="16" spans="1:72" s="7" customFormat="1">
      <c r="A16" s="486"/>
      <c r="B16" s="413"/>
      <c r="C16" s="219"/>
      <c r="D16" s="219" t="s">
        <v>93</v>
      </c>
      <c r="E16" s="219" t="s">
        <v>19</v>
      </c>
      <c r="F16" s="29" t="s">
        <v>16</v>
      </c>
      <c r="G16" s="29" t="s">
        <v>19</v>
      </c>
      <c r="H16" s="29" t="s">
        <v>16</v>
      </c>
      <c r="I16" s="29" t="s">
        <v>19</v>
      </c>
      <c r="J16" s="29" t="s">
        <v>16</v>
      </c>
      <c r="K16" s="29" t="s">
        <v>19</v>
      </c>
      <c r="L16" s="29" t="s">
        <v>16</v>
      </c>
      <c r="M16" s="29" t="s">
        <v>19</v>
      </c>
      <c r="N16" s="29" t="s">
        <v>16</v>
      </c>
      <c r="O16" s="29" t="s">
        <v>19</v>
      </c>
      <c r="P16" s="29" t="s">
        <v>16</v>
      </c>
      <c r="Q16" s="29" t="s">
        <v>94</v>
      </c>
      <c r="R16" s="29" t="s">
        <v>16</v>
      </c>
      <c r="S16" s="29" t="s">
        <v>19</v>
      </c>
      <c r="T16" s="29" t="s">
        <v>16</v>
      </c>
      <c r="U16" s="29" t="s">
        <v>19</v>
      </c>
      <c r="V16" s="29" t="s">
        <v>16</v>
      </c>
      <c r="W16" s="29" t="s">
        <v>19</v>
      </c>
      <c r="X16" s="29" t="s">
        <v>16</v>
      </c>
      <c r="Y16" s="29" t="s">
        <v>19</v>
      </c>
      <c r="Z16" s="29" t="s">
        <v>16</v>
      </c>
      <c r="AA16" s="29" t="s">
        <v>19</v>
      </c>
      <c r="AB16" s="29" t="s">
        <v>16</v>
      </c>
      <c r="AC16" s="29" t="s">
        <v>19</v>
      </c>
      <c r="AD16" s="29" t="s">
        <v>16</v>
      </c>
      <c r="AE16" s="29" t="s">
        <v>94</v>
      </c>
      <c r="AF16" s="29" t="s">
        <v>16</v>
      </c>
      <c r="AG16" s="29" t="s">
        <v>19</v>
      </c>
      <c r="AH16" s="29" t="s">
        <v>16</v>
      </c>
      <c r="AI16" s="29" t="s">
        <v>19</v>
      </c>
      <c r="AJ16" s="29" t="s">
        <v>16</v>
      </c>
      <c r="AK16" s="29" t="s">
        <v>19</v>
      </c>
      <c r="AL16" s="29" t="s">
        <v>16</v>
      </c>
      <c r="AM16" s="29" t="s">
        <v>19</v>
      </c>
      <c r="AN16" s="29" t="s">
        <v>16</v>
      </c>
      <c r="AO16" s="29" t="s">
        <v>19</v>
      </c>
      <c r="AP16" s="29" t="s">
        <v>16</v>
      </c>
      <c r="AQ16" s="29" t="s">
        <v>19</v>
      </c>
      <c r="AR16" s="29" t="s">
        <v>16</v>
      </c>
      <c r="AS16" s="29" t="s">
        <v>94</v>
      </c>
      <c r="AT16" s="29" t="s">
        <v>16</v>
      </c>
      <c r="AU16" s="29" t="s">
        <v>19</v>
      </c>
      <c r="AV16" s="29" t="s">
        <v>16</v>
      </c>
      <c r="AW16" s="29" t="s">
        <v>19</v>
      </c>
      <c r="AX16" s="29" t="s">
        <v>16</v>
      </c>
      <c r="AY16" s="29" t="s">
        <v>19</v>
      </c>
      <c r="AZ16" s="29" t="s">
        <v>16</v>
      </c>
      <c r="BA16" s="29" t="s">
        <v>19</v>
      </c>
      <c r="BB16" s="29" t="s">
        <v>16</v>
      </c>
      <c r="BC16" s="29" t="s">
        <v>19</v>
      </c>
      <c r="BD16" s="29" t="s">
        <v>16</v>
      </c>
      <c r="BE16" s="29" t="s">
        <v>19</v>
      </c>
      <c r="BF16" s="29" t="s">
        <v>16</v>
      </c>
      <c r="BG16" s="29" t="s">
        <v>94</v>
      </c>
      <c r="BH16" s="29" t="s">
        <v>16</v>
      </c>
      <c r="BI16" s="29" t="s">
        <v>19</v>
      </c>
      <c r="BJ16" s="29" t="s">
        <v>16</v>
      </c>
      <c r="BK16" s="29" t="s">
        <v>19</v>
      </c>
      <c r="BL16" s="29" t="s">
        <v>16</v>
      </c>
      <c r="BM16" s="29" t="s">
        <v>19</v>
      </c>
      <c r="BN16" s="29" t="s">
        <v>16</v>
      </c>
      <c r="BO16" s="29" t="s">
        <v>19</v>
      </c>
      <c r="BP16" s="29" t="s">
        <v>16</v>
      </c>
      <c r="BQ16" s="29" t="s">
        <v>19</v>
      </c>
      <c r="BR16" s="29" t="s">
        <v>16</v>
      </c>
      <c r="BS16" s="29" t="s">
        <v>94</v>
      </c>
      <c r="BT16" s="480"/>
    </row>
    <row r="17" spans="1:72" outlineLevel="1">
      <c r="A17" s="409">
        <f>IF(E17=0,0,D17/(E17/$C$14)/$C$13)</f>
        <v>14</v>
      </c>
      <c r="B17" s="405" t="s">
        <v>46</v>
      </c>
      <c r="C17" s="71" t="s">
        <v>95</v>
      </c>
      <c r="D17" s="246">
        <f>SUMIF($F$14:$BS$14,"*Total*",$F17:$BS17)</f>
        <v>7</v>
      </c>
      <c r="E17" s="247">
        <f>SUMIFS(F17:BS17, $F$13:$BS$13,"x",$F$16:$BS$16,"*Effort*")</f>
        <v>4</v>
      </c>
      <c r="F17" s="248"/>
      <c r="G17" s="249"/>
      <c r="H17" s="248"/>
      <c r="I17" s="249"/>
      <c r="J17" s="248"/>
      <c r="K17" s="249"/>
      <c r="L17" s="248"/>
      <c r="M17" s="249"/>
      <c r="N17" s="250">
        <f t="array" ref="N17">SUM(IF(MOD(COLUMN(F17:M17),2)=0,F17:M17,0))</f>
        <v>0</v>
      </c>
      <c r="O17" s="250">
        <f t="array" ref="O17">SUM(IF(MOD(COLUMN(F17:M17),2)=1,F17:M17,0))</f>
        <v>0</v>
      </c>
      <c r="P17" s="248"/>
      <c r="Q17" s="248"/>
      <c r="R17" s="248"/>
      <c r="S17" s="386"/>
      <c r="T17" s="248"/>
      <c r="U17" s="249"/>
      <c r="V17" s="248"/>
      <c r="W17" s="249"/>
      <c r="X17" s="248">
        <v>7</v>
      </c>
      <c r="Y17" s="249">
        <v>4</v>
      </c>
      <c r="Z17" s="248"/>
      <c r="AA17" s="249"/>
      <c r="AB17" s="250">
        <f t="array" ref="AB17">SUM(IF(MOD(COLUMN(R17:AA17),2)=0,R17:AA17,0))</f>
        <v>7</v>
      </c>
      <c r="AC17" s="250">
        <f t="array" ref="AC17">SUM(IF(MOD(COLUMN(R17:AA17),2)=1,R17:AA17,0))</f>
        <v>4</v>
      </c>
      <c r="AD17" s="248"/>
      <c r="AE17" s="248"/>
      <c r="AF17" s="248"/>
      <c r="AG17" s="239"/>
      <c r="AH17" s="248"/>
      <c r="AI17" s="249"/>
      <c r="AJ17" s="248"/>
      <c r="AK17" s="249"/>
      <c r="AL17" s="248"/>
      <c r="AM17" s="249"/>
      <c r="AN17" s="248"/>
      <c r="AO17" s="249"/>
      <c r="AP17" s="250">
        <f t="array" ref="AP17">SUM(IF(MOD(COLUMN(AF17:AO17),2)=0,AF17:AO17,0))</f>
        <v>0</v>
      </c>
      <c r="AQ17" s="250">
        <f t="array" ref="AQ17">SUM(IF(MOD(COLUMN(AF17:AO17),2)=1,AF17:AO17,0))</f>
        <v>0</v>
      </c>
      <c r="AR17" s="248"/>
      <c r="AS17" s="248"/>
      <c r="AT17" s="248"/>
      <c r="AU17" s="239"/>
      <c r="AV17" s="248"/>
      <c r="AW17" s="249"/>
      <c r="AX17" s="248"/>
      <c r="AY17" s="249"/>
      <c r="AZ17" s="248"/>
      <c r="BA17" s="249"/>
      <c r="BB17" s="248"/>
      <c r="BC17" s="249"/>
      <c r="BD17" s="250">
        <f t="array" ref="BD17">SUM(IF(MOD(COLUMN(AT17:BC17),2)=0,AT17:BC17,0))</f>
        <v>0</v>
      </c>
      <c r="BE17" s="250">
        <f t="array" ref="BE17">SUM(IF(MOD(COLUMN(AT17:BC17),2)=1,AT17:BC17,0))</f>
        <v>0</v>
      </c>
      <c r="BF17" s="248"/>
      <c r="BG17" s="248"/>
      <c r="BH17" s="248"/>
      <c r="BI17" s="239"/>
      <c r="BJ17" s="248"/>
      <c r="BK17" s="249"/>
      <c r="BL17" s="248"/>
      <c r="BM17" s="249"/>
      <c r="BN17" s="248"/>
      <c r="BO17" s="249"/>
      <c r="BP17" s="250">
        <f t="array" ref="BP17">SUM(IF(MOD(COLUMN(BH17:BO17),2)=0,BH17:BO17,0))</f>
        <v>0</v>
      </c>
      <c r="BQ17" s="250">
        <f t="array" ref="BQ17">SUM(IF(MOD(COLUMN(BH17:BO17),2)=1,BH17:BO17,0))</f>
        <v>0</v>
      </c>
      <c r="BR17" s="248"/>
      <c r="BS17" s="239"/>
      <c r="BT17" s="480"/>
    </row>
    <row r="18" spans="1:72" outlineLevel="1">
      <c r="A18" s="409">
        <f t="shared" ref="A18:A24" si="35">IF(E18=0,0,D18/(E18/$C$14)/$C$13)</f>
        <v>0</v>
      </c>
      <c r="B18" s="405" t="s">
        <v>48</v>
      </c>
      <c r="C18" s="71" t="s">
        <v>95</v>
      </c>
      <c r="D18" s="246">
        <f t="shared" ref="D18:D24" si="36">SUMIF($F$14:$BS$14,"*Total*",$F18:$BS18)</f>
        <v>0</v>
      </c>
      <c r="E18" s="247">
        <f t="shared" ref="E18:E24" si="37">SUMIFS(F18:BS18, $F$13:$BS$13,"x",$F$16:$BS$16,"*Effort*")</f>
        <v>0</v>
      </c>
      <c r="F18" s="248"/>
      <c r="G18" s="249"/>
      <c r="H18" s="248"/>
      <c r="I18" s="249"/>
      <c r="J18" s="248"/>
      <c r="K18" s="249"/>
      <c r="L18" s="248"/>
      <c r="M18" s="249"/>
      <c r="N18" s="250">
        <f t="array" ref="N18">SUM(IF(MOD(COLUMN(F18:M18),2)=0,F18:M18,0))</f>
        <v>0</v>
      </c>
      <c r="O18" s="250">
        <f t="array" ref="O18">SUM(IF(MOD(COLUMN(F18:M18),2)=1,F18:M18,0))</f>
        <v>0</v>
      </c>
      <c r="P18" s="248"/>
      <c r="Q18" s="248"/>
      <c r="R18" s="248"/>
      <c r="S18" s="386"/>
      <c r="T18" s="248"/>
      <c r="U18" s="249"/>
      <c r="V18" s="248"/>
      <c r="W18" s="249"/>
      <c r="X18" s="248"/>
      <c r="Y18" s="249"/>
      <c r="Z18" s="248"/>
      <c r="AA18" s="249"/>
      <c r="AB18" s="250">
        <f t="array" ref="AB18">SUM(IF(MOD(COLUMN(R18:AA18),2)=0,R18:AA18,0))</f>
        <v>0</v>
      </c>
      <c r="AC18" s="250">
        <f t="array" ref="AC18">SUM(IF(MOD(COLUMN(R18:AA18),2)=1,R18:AA18,0))</f>
        <v>0</v>
      </c>
      <c r="AD18" s="248"/>
      <c r="AE18" s="248"/>
      <c r="AF18" s="248"/>
      <c r="AG18" s="239"/>
      <c r="AH18" s="248"/>
      <c r="AI18" s="249"/>
      <c r="AJ18" s="248"/>
      <c r="AK18" s="249"/>
      <c r="AL18" s="248"/>
      <c r="AM18" s="249"/>
      <c r="AN18" s="248"/>
      <c r="AO18" s="249"/>
      <c r="AP18" s="250">
        <f t="array" ref="AP18">SUM(IF(MOD(COLUMN(AF18:AO18),2)=0,AF18:AO18,0))</f>
        <v>0</v>
      </c>
      <c r="AQ18" s="250">
        <f t="array" ref="AQ18">SUM(IF(MOD(COLUMN(AF18:AO18),2)=1,AF18:AO18,0))</f>
        <v>0</v>
      </c>
      <c r="AR18" s="248"/>
      <c r="AS18" s="248"/>
      <c r="AT18" s="248"/>
      <c r="AU18" s="239"/>
      <c r="AV18" s="248"/>
      <c r="AW18" s="249"/>
      <c r="AX18" s="248"/>
      <c r="AY18" s="249"/>
      <c r="AZ18" s="248"/>
      <c r="BA18" s="249"/>
      <c r="BB18" s="248"/>
      <c r="BC18" s="249"/>
      <c r="BD18" s="250">
        <f t="array" ref="BD18">SUM(IF(MOD(COLUMN(AT18:BC18),2)=0,AT18:BC18,0))</f>
        <v>0</v>
      </c>
      <c r="BE18" s="250">
        <f t="array" ref="BE18">SUM(IF(MOD(COLUMN(AT18:BC18),2)=1,AT18:BC18,0))</f>
        <v>0</v>
      </c>
      <c r="BF18" s="248"/>
      <c r="BG18" s="248"/>
      <c r="BH18" s="248"/>
      <c r="BI18" s="239"/>
      <c r="BJ18" s="248"/>
      <c r="BK18" s="249"/>
      <c r="BL18" s="248"/>
      <c r="BM18" s="249"/>
      <c r="BN18" s="248"/>
      <c r="BO18" s="249"/>
      <c r="BP18" s="250">
        <f t="array" ref="BP18">SUM(IF(MOD(COLUMN(BH18:BO18),2)=0,BH18:BO18,0))</f>
        <v>0</v>
      </c>
      <c r="BQ18" s="250">
        <f t="array" ref="BQ18">SUM(IF(MOD(COLUMN(BH18:BO18),2)=1,BH18:BO18,0))</f>
        <v>0</v>
      </c>
      <c r="BR18" s="248"/>
      <c r="BS18" s="239"/>
      <c r="BT18" s="480"/>
    </row>
    <row r="19" spans="1:72" outlineLevel="1">
      <c r="A19" s="409">
        <f t="shared" si="35"/>
        <v>3.7894736842105265</v>
      </c>
      <c r="B19" s="405" t="s">
        <v>50</v>
      </c>
      <c r="C19" s="71" t="s">
        <v>95</v>
      </c>
      <c r="D19" s="246">
        <f t="shared" si="36"/>
        <v>9</v>
      </c>
      <c r="E19" s="247">
        <f t="shared" si="37"/>
        <v>19</v>
      </c>
      <c r="F19" s="248"/>
      <c r="G19" s="249"/>
      <c r="H19" s="248"/>
      <c r="I19" s="249"/>
      <c r="J19" s="248"/>
      <c r="K19" s="249"/>
      <c r="L19" s="248"/>
      <c r="M19" s="249"/>
      <c r="N19" s="250">
        <f t="array" ref="N19">SUM(IF(MOD(COLUMN(F19:M19),2)=0,F19:M19,0))</f>
        <v>0</v>
      </c>
      <c r="O19" s="250">
        <f t="array" ref="O19">SUM(IF(MOD(COLUMN(F19:M19),2)=1,F19:M19,0))</f>
        <v>0</v>
      </c>
      <c r="P19" s="248"/>
      <c r="Q19" s="248"/>
      <c r="R19" s="248"/>
      <c r="S19" s="387">
        <v>2</v>
      </c>
      <c r="T19" s="248"/>
      <c r="U19" s="249">
        <v>4</v>
      </c>
      <c r="V19" s="248">
        <v>5</v>
      </c>
      <c r="W19" s="249">
        <v>4</v>
      </c>
      <c r="X19" s="248"/>
      <c r="Y19" s="249"/>
      <c r="Z19" s="248"/>
      <c r="AA19" s="249"/>
      <c r="AB19" s="250">
        <f t="array" ref="AB19">SUM(IF(MOD(COLUMN(R19:AA19),2)=0,R19:AA19,0))</f>
        <v>5</v>
      </c>
      <c r="AC19" s="250">
        <f t="array" ref="AC19">SUM(IF(MOD(COLUMN(R19:AA19),2)=1,R19:AA19,0))</f>
        <v>10</v>
      </c>
      <c r="AD19" s="248"/>
      <c r="AE19" s="248"/>
      <c r="AF19" s="248"/>
      <c r="AG19" s="239"/>
      <c r="AH19" s="248"/>
      <c r="AI19" s="249"/>
      <c r="AJ19" s="248"/>
      <c r="AK19" s="249"/>
      <c r="AL19" s="248">
        <v>3</v>
      </c>
      <c r="AM19" s="249">
        <v>8</v>
      </c>
      <c r="AN19" s="248"/>
      <c r="AO19" s="249"/>
      <c r="AP19" s="250">
        <f t="array" ref="AP19">SUM(IF(MOD(COLUMN(AF19:AO19),2)=0,AF19:AO19,0))</f>
        <v>3</v>
      </c>
      <c r="AQ19" s="250">
        <f t="array" ref="AQ19">SUM(IF(MOD(COLUMN(AF19:AO19),2)=1,AF19:AO19,0))</f>
        <v>8</v>
      </c>
      <c r="AR19" s="248"/>
      <c r="AS19" s="248"/>
      <c r="AT19" s="248"/>
      <c r="AU19" s="239"/>
      <c r="AV19" s="248"/>
      <c r="AW19" s="249"/>
      <c r="AX19" s="248"/>
      <c r="AY19" s="249"/>
      <c r="AZ19" s="248"/>
      <c r="BA19" s="249"/>
      <c r="BB19" s="248"/>
      <c r="BC19" s="249"/>
      <c r="BD19" s="250">
        <f t="array" ref="BD19">SUM(IF(MOD(COLUMN(AT19:BC19),2)=0,AT19:BC19,0))</f>
        <v>0</v>
      </c>
      <c r="BE19" s="250">
        <f t="array" ref="BE19">SUM(IF(MOD(COLUMN(AT19:BC19),2)=1,AT19:BC19,0))</f>
        <v>0</v>
      </c>
      <c r="BF19" s="248"/>
      <c r="BG19" s="248"/>
      <c r="BH19" s="248"/>
      <c r="BI19" s="239"/>
      <c r="BJ19" s="248"/>
      <c r="BK19" s="249"/>
      <c r="BL19" s="248"/>
      <c r="BM19" s="249"/>
      <c r="BN19" s="248">
        <v>1</v>
      </c>
      <c r="BO19" s="249">
        <v>1</v>
      </c>
      <c r="BP19" s="250">
        <f t="array" ref="BP19">SUM(IF(MOD(COLUMN(BH19:BO19),2)=0,BH19:BO19,0))</f>
        <v>1</v>
      </c>
      <c r="BQ19" s="250">
        <f t="array" ref="BQ19">SUM(IF(MOD(COLUMN(BH19:BO19),2)=1,BH19:BO19,0))</f>
        <v>1</v>
      </c>
      <c r="BR19" s="248"/>
      <c r="BS19" s="239"/>
      <c r="BT19" s="480"/>
    </row>
    <row r="20" spans="1:72" outlineLevel="1">
      <c r="A20" s="409">
        <f t="shared" si="35"/>
        <v>24</v>
      </c>
      <c r="B20" s="405" t="s">
        <v>52</v>
      </c>
      <c r="C20" s="71" t="s">
        <v>95</v>
      </c>
      <c r="D20" s="246">
        <f t="shared" si="36"/>
        <v>21</v>
      </c>
      <c r="E20" s="247">
        <f t="shared" si="37"/>
        <v>7</v>
      </c>
      <c r="F20" s="248"/>
      <c r="G20" s="249"/>
      <c r="H20" s="248">
        <v>5</v>
      </c>
      <c r="I20" s="249">
        <v>2</v>
      </c>
      <c r="J20" s="248"/>
      <c r="K20" s="249"/>
      <c r="L20" s="248"/>
      <c r="M20" s="249"/>
      <c r="N20" s="250">
        <f t="array" ref="N20">SUM(IF(MOD(COLUMN(F20:M20),2)=0,F20:M20,0))</f>
        <v>5</v>
      </c>
      <c r="O20" s="250">
        <f t="array" ref="O20">SUM(IF(MOD(COLUMN(F20:M20),2)=1,F20:M20,0))</f>
        <v>2</v>
      </c>
      <c r="P20" s="248"/>
      <c r="Q20" s="248"/>
      <c r="R20" s="248"/>
      <c r="S20" s="386"/>
      <c r="T20" s="248"/>
      <c r="U20" s="249"/>
      <c r="V20" s="248"/>
      <c r="W20" s="249"/>
      <c r="X20" s="248"/>
      <c r="Y20" s="249"/>
      <c r="Z20" s="248">
        <v>7</v>
      </c>
      <c r="AA20" s="249">
        <v>2</v>
      </c>
      <c r="AB20" s="250">
        <f t="array" ref="AB20">SUM(IF(MOD(COLUMN(R20:AA20),2)=0,R20:AA20,0))</f>
        <v>7</v>
      </c>
      <c r="AC20" s="250">
        <f t="array" ref="AC20">SUM(IF(MOD(COLUMN(R20:AA20),2)=1,R20:AA20,0))</f>
        <v>2</v>
      </c>
      <c r="AD20" s="248"/>
      <c r="AE20" s="248"/>
      <c r="AF20" s="248"/>
      <c r="AG20" s="239"/>
      <c r="AH20" s="248"/>
      <c r="AI20" s="249"/>
      <c r="AJ20" s="248"/>
      <c r="AK20" s="249"/>
      <c r="AL20" s="248"/>
      <c r="AM20" s="249"/>
      <c r="AN20" s="248"/>
      <c r="AO20" s="249"/>
      <c r="AP20" s="250">
        <f t="array" ref="AP20">SUM(IF(MOD(COLUMN(AF20:AO20),2)=0,AF20:AO20,0))</f>
        <v>0</v>
      </c>
      <c r="AQ20" s="250">
        <f t="array" ref="AQ20">SUM(IF(MOD(COLUMN(AF20:AO20),2)=1,AF20:AO20,0))</f>
        <v>0</v>
      </c>
      <c r="AR20" s="248"/>
      <c r="AS20" s="248"/>
      <c r="AT20" s="248"/>
      <c r="AU20" s="239"/>
      <c r="AV20" s="248"/>
      <c r="AW20" s="249"/>
      <c r="AX20" s="248">
        <v>6</v>
      </c>
      <c r="AY20" s="249">
        <v>2</v>
      </c>
      <c r="AZ20" s="248">
        <v>3</v>
      </c>
      <c r="BA20" s="249">
        <v>1</v>
      </c>
      <c r="BB20" s="248"/>
      <c r="BC20" s="249"/>
      <c r="BD20" s="250">
        <f t="array" ref="BD20">SUM(IF(MOD(COLUMN(AT20:BC20),2)=0,AT20:BC20,0))</f>
        <v>9</v>
      </c>
      <c r="BE20" s="250">
        <f t="array" ref="BE20">SUM(IF(MOD(COLUMN(AT20:BC20),2)=1,AT20:BC20,0))</f>
        <v>3</v>
      </c>
      <c r="BF20" s="248"/>
      <c r="BG20" s="248"/>
      <c r="BH20" s="248"/>
      <c r="BI20" s="239"/>
      <c r="BJ20" s="248"/>
      <c r="BK20" s="249"/>
      <c r="BL20" s="248"/>
      <c r="BM20" s="249"/>
      <c r="BN20" s="248"/>
      <c r="BO20" s="249"/>
      <c r="BP20" s="250">
        <f t="array" ref="BP20">SUM(IF(MOD(COLUMN(BH20:BO20),2)=0,BH20:BO20,0))</f>
        <v>0</v>
      </c>
      <c r="BQ20" s="250">
        <f t="array" ref="BQ20">SUM(IF(MOD(COLUMN(BH20:BO20),2)=1,BH20:BO20,0))</f>
        <v>0</v>
      </c>
      <c r="BR20" s="248"/>
      <c r="BS20" s="239"/>
      <c r="BT20" s="480"/>
    </row>
    <row r="21" spans="1:72" outlineLevel="1">
      <c r="A21" s="409">
        <f t="shared" si="35"/>
        <v>0</v>
      </c>
      <c r="B21" s="406" t="s">
        <v>54</v>
      </c>
      <c r="C21" s="71" t="s">
        <v>95</v>
      </c>
      <c r="D21" s="246">
        <f t="shared" si="36"/>
        <v>0</v>
      </c>
      <c r="E21" s="247">
        <f t="shared" si="37"/>
        <v>0</v>
      </c>
      <c r="F21" s="248"/>
      <c r="G21" s="249"/>
      <c r="H21" s="248"/>
      <c r="I21" s="249"/>
      <c r="J21" s="248"/>
      <c r="K21" s="249"/>
      <c r="L21" s="248"/>
      <c r="M21" s="249"/>
      <c r="N21" s="250">
        <f t="array" ref="N21">SUM(IF(MOD(COLUMN(F21:M21),2)=0,F21:M21,0))</f>
        <v>0</v>
      </c>
      <c r="O21" s="250">
        <f t="array" ref="O21">SUM(IF(MOD(COLUMN(F21:M21),2)=1,F21:M21,0))</f>
        <v>0</v>
      </c>
      <c r="P21" s="248"/>
      <c r="Q21" s="248"/>
      <c r="R21" s="248"/>
      <c r="S21" s="386"/>
      <c r="T21" s="248"/>
      <c r="U21" s="249"/>
      <c r="V21" s="248"/>
      <c r="W21" s="249"/>
      <c r="X21" s="248"/>
      <c r="Y21" s="249"/>
      <c r="Z21" s="248"/>
      <c r="AA21" s="249"/>
      <c r="AB21" s="250">
        <f t="array" ref="AB21">SUM(IF(MOD(COLUMN(R21:AA21),2)=0,R21:AA21,0))</f>
        <v>0</v>
      </c>
      <c r="AC21" s="250">
        <f t="array" ref="AC21">SUM(IF(MOD(COLUMN(R21:AA21),2)=1,R21:AA21,0))</f>
        <v>0</v>
      </c>
      <c r="AD21" s="248"/>
      <c r="AE21" s="248"/>
      <c r="AF21" s="248"/>
      <c r="AG21" s="239"/>
      <c r="AH21" s="248"/>
      <c r="AI21" s="249"/>
      <c r="AJ21" s="248"/>
      <c r="AK21" s="249"/>
      <c r="AL21" s="248"/>
      <c r="AM21" s="249"/>
      <c r="AN21" s="248"/>
      <c r="AO21" s="249"/>
      <c r="AP21" s="250">
        <f t="array" ref="AP21">SUM(IF(MOD(COLUMN(AF21:AO21),2)=0,AF21:AO21,0))</f>
        <v>0</v>
      </c>
      <c r="AQ21" s="250">
        <f t="array" ref="AQ21">SUM(IF(MOD(COLUMN(AF21:AO21),2)=1,AF21:AO21,0))</f>
        <v>0</v>
      </c>
      <c r="AR21" s="248"/>
      <c r="AS21" s="248"/>
      <c r="AT21" s="248"/>
      <c r="AU21" s="239"/>
      <c r="AV21" s="248"/>
      <c r="AW21" s="249"/>
      <c r="AX21" s="248"/>
      <c r="AY21" s="249"/>
      <c r="AZ21" s="248"/>
      <c r="BA21" s="249"/>
      <c r="BB21" s="248"/>
      <c r="BC21" s="249"/>
      <c r="BD21" s="250">
        <f t="array" ref="BD21">SUM(IF(MOD(COLUMN(AT21:BC21),2)=0,AT21:BC21,0))</f>
        <v>0</v>
      </c>
      <c r="BE21" s="250">
        <f t="array" ref="BE21">SUM(IF(MOD(COLUMN(AT21:BC21),2)=1,AT21:BC21,0))</f>
        <v>0</v>
      </c>
      <c r="BF21" s="248"/>
      <c r="BG21" s="248"/>
      <c r="BH21" s="248"/>
      <c r="BI21" s="239"/>
      <c r="BJ21" s="248"/>
      <c r="BK21" s="249"/>
      <c r="BL21" s="248"/>
      <c r="BM21" s="249"/>
      <c r="BN21" s="248"/>
      <c r="BO21" s="249"/>
      <c r="BP21" s="250">
        <f t="array" ref="BP21">SUM(IF(MOD(COLUMN(BH21:BO21),2)=0,BH21:BO21,0))</f>
        <v>0</v>
      </c>
      <c r="BQ21" s="250">
        <f t="array" ref="BQ21">SUM(IF(MOD(COLUMN(BH21:BO21),2)=1,BH21:BO21,0))</f>
        <v>0</v>
      </c>
      <c r="BR21" s="248"/>
      <c r="BS21" s="239"/>
      <c r="BT21" s="480"/>
    </row>
    <row r="22" spans="1:72" outlineLevel="1">
      <c r="A22" s="409">
        <f t="shared" si="35"/>
        <v>0</v>
      </c>
      <c r="B22" s="406" t="s">
        <v>56</v>
      </c>
      <c r="C22" s="71" t="s">
        <v>95</v>
      </c>
      <c r="D22" s="246">
        <f t="shared" si="36"/>
        <v>0</v>
      </c>
      <c r="E22" s="247">
        <f t="shared" si="37"/>
        <v>130</v>
      </c>
      <c r="F22" s="248"/>
      <c r="G22" s="249">
        <v>8</v>
      </c>
      <c r="H22" s="248"/>
      <c r="I22" s="249">
        <v>6</v>
      </c>
      <c r="J22" s="248"/>
      <c r="K22" s="249">
        <v>8</v>
      </c>
      <c r="L22" s="248"/>
      <c r="M22" s="249">
        <v>8</v>
      </c>
      <c r="N22" s="250">
        <f t="array" ref="N22">SUM(IF(MOD(COLUMN(F22:M22),2)=0,F22:M22,0))</f>
        <v>0</v>
      </c>
      <c r="O22" s="250">
        <f t="array" ref="O22">SUM(IF(MOD(COLUMN(F22:M22),2)=1,F22:M22,0))</f>
        <v>30</v>
      </c>
      <c r="P22" s="248"/>
      <c r="Q22" s="248"/>
      <c r="R22" s="248"/>
      <c r="S22" s="386">
        <v>6</v>
      </c>
      <c r="T22" s="248"/>
      <c r="U22" s="249">
        <v>4</v>
      </c>
      <c r="V22" s="248"/>
      <c r="W22" s="249">
        <v>4</v>
      </c>
      <c r="X22" s="248"/>
      <c r="Y22" s="249">
        <v>4</v>
      </c>
      <c r="Z22" s="248"/>
      <c r="AA22" s="249">
        <v>6</v>
      </c>
      <c r="AB22" s="250">
        <f t="array" ref="AB22">SUM(IF(MOD(COLUMN(R22:AA22),2)=0,R22:AA22,0))</f>
        <v>0</v>
      </c>
      <c r="AC22" s="250">
        <f t="array" ref="AC22">SUM(IF(MOD(COLUMN(R22:AA22),2)=1,R22:AA22,0))</f>
        <v>24</v>
      </c>
      <c r="AD22" s="248"/>
      <c r="AE22" s="248"/>
      <c r="AF22" s="248"/>
      <c r="AG22" s="249">
        <v>8</v>
      </c>
      <c r="AH22" s="248"/>
      <c r="AI22" s="249">
        <v>8</v>
      </c>
      <c r="AJ22" s="248"/>
      <c r="AK22" s="249"/>
      <c r="AL22" s="248"/>
      <c r="AM22" s="249"/>
      <c r="AN22" s="248"/>
      <c r="AO22" s="249">
        <v>8</v>
      </c>
      <c r="AP22" s="250">
        <f t="array" ref="AP22">SUM(IF(MOD(COLUMN(AF22:AO22),2)=0,AF22:AO22,0))</f>
        <v>0</v>
      </c>
      <c r="AQ22" s="250">
        <f t="array" ref="AQ22">SUM(IF(MOD(COLUMN(AF22:AO22),2)=1,AF22:AO22,0))</f>
        <v>24</v>
      </c>
      <c r="AR22" s="248"/>
      <c r="AS22" s="248"/>
      <c r="AT22" s="248"/>
      <c r="AU22" s="239"/>
      <c r="AV22" s="248"/>
      <c r="AW22" s="249"/>
      <c r="AX22" s="248"/>
      <c r="AY22" s="249">
        <v>6</v>
      </c>
      <c r="AZ22" s="248"/>
      <c r="BA22" s="249">
        <v>7</v>
      </c>
      <c r="BB22" s="248"/>
      <c r="BC22" s="249">
        <v>8</v>
      </c>
      <c r="BD22" s="250">
        <f t="array" ref="BD22">SUM(IF(MOD(COLUMN(AT22:BC22),2)=0,AT22:BC22,0))</f>
        <v>0</v>
      </c>
      <c r="BE22" s="250">
        <f t="array" ref="BE22">SUM(IF(MOD(COLUMN(AT22:BC22),2)=1,AT22:BC22,0))</f>
        <v>21</v>
      </c>
      <c r="BF22" s="248"/>
      <c r="BG22" s="248"/>
      <c r="BH22" s="248"/>
      <c r="BI22" s="249">
        <v>8</v>
      </c>
      <c r="BJ22" s="248"/>
      <c r="BK22" s="249">
        <v>8</v>
      </c>
      <c r="BL22" s="248"/>
      <c r="BM22" s="249">
        <v>8</v>
      </c>
      <c r="BN22" s="248"/>
      <c r="BO22" s="249">
        <v>7</v>
      </c>
      <c r="BP22" s="250">
        <f t="array" ref="BP22">SUM(IF(MOD(COLUMN(BH22:BO22),2)=0,BH22:BO22,0))</f>
        <v>0</v>
      </c>
      <c r="BQ22" s="250">
        <f t="array" ref="BQ22">SUM(IF(MOD(COLUMN(BH22:BO22),2)=1,BH22:BO22,0))</f>
        <v>31</v>
      </c>
      <c r="BR22" s="248"/>
      <c r="BS22" s="239"/>
      <c r="BT22" s="480"/>
    </row>
    <row r="23" spans="1:72" outlineLevel="1">
      <c r="A23" s="409">
        <f t="shared" si="35"/>
        <v>0</v>
      </c>
      <c r="B23" s="406" t="s">
        <v>21</v>
      </c>
      <c r="C23" s="71" t="s">
        <v>95</v>
      </c>
      <c r="D23" s="246">
        <f t="shared" si="36"/>
        <v>0</v>
      </c>
      <c r="E23" s="247">
        <f t="shared" si="37"/>
        <v>8</v>
      </c>
      <c r="F23" s="248"/>
      <c r="G23" s="249"/>
      <c r="H23" s="248"/>
      <c r="I23" s="249"/>
      <c r="J23" s="248"/>
      <c r="K23" s="249"/>
      <c r="L23" s="248"/>
      <c r="M23" s="249"/>
      <c r="N23" s="250">
        <f t="array" ref="N23">SUM(IF(MOD(COLUMN(F23:M23),2)=0,F23:M23,0))</f>
        <v>0</v>
      </c>
      <c r="O23" s="250">
        <f t="array" ref="O23">SUM(IF(MOD(COLUMN(F23:M23),2)=1,F23:M23,0))</f>
        <v>0</v>
      </c>
      <c r="P23" s="248"/>
      <c r="Q23" s="248"/>
      <c r="R23" s="248"/>
      <c r="S23" s="386"/>
      <c r="T23" s="248"/>
      <c r="U23" s="249"/>
      <c r="V23" s="248"/>
      <c r="W23" s="249"/>
      <c r="X23" s="248"/>
      <c r="Y23" s="249"/>
      <c r="Z23" s="248"/>
      <c r="AA23" s="249"/>
      <c r="AB23" s="250">
        <f t="array" ref="AB23">SUM(IF(MOD(COLUMN(R23:AA23),2)=0,R23:AA23,0))</f>
        <v>0</v>
      </c>
      <c r="AC23" s="250">
        <f t="array" ref="AC23">SUM(IF(MOD(COLUMN(R23:AA23),2)=1,R23:AA23,0))</f>
        <v>0</v>
      </c>
      <c r="AD23" s="248"/>
      <c r="AE23" s="248"/>
      <c r="AF23" s="248"/>
      <c r="AG23" s="239"/>
      <c r="AH23" s="248"/>
      <c r="AI23" s="249"/>
      <c r="AJ23" s="248"/>
      <c r="AK23" s="249">
        <v>8</v>
      </c>
      <c r="AL23" s="248"/>
      <c r="AM23" s="249"/>
      <c r="AN23" s="248"/>
      <c r="AO23" s="249"/>
      <c r="AP23" s="250">
        <f t="array" ref="AP23">SUM(IF(MOD(COLUMN(AF23:AO23),2)=0,AF23:AO23,0))</f>
        <v>0</v>
      </c>
      <c r="AQ23" s="250">
        <f t="array" ref="AQ23">SUM(IF(MOD(COLUMN(AF23:AO23),2)=1,AF23:AO23,0))</f>
        <v>8</v>
      </c>
      <c r="AR23" s="248"/>
      <c r="AS23" s="248"/>
      <c r="AT23" s="248"/>
      <c r="AU23" s="239"/>
      <c r="AV23" s="248"/>
      <c r="AW23" s="249"/>
      <c r="AX23" s="248"/>
      <c r="AY23" s="249"/>
      <c r="AZ23" s="248"/>
      <c r="BA23" s="249"/>
      <c r="BB23" s="248"/>
      <c r="BC23" s="249"/>
      <c r="BD23" s="250">
        <f t="array" ref="BD23">SUM(IF(MOD(COLUMN(AT23:BC23),2)=0,AT23:BC23,0))</f>
        <v>0</v>
      </c>
      <c r="BE23" s="250">
        <f t="array" ref="BE23">SUM(IF(MOD(COLUMN(AT23:BC23),2)=1,AT23:BC23,0))</f>
        <v>0</v>
      </c>
      <c r="BF23" s="248"/>
      <c r="BG23" s="248"/>
      <c r="BH23" s="248"/>
      <c r="BI23" s="239"/>
      <c r="BJ23" s="248"/>
      <c r="BK23" s="249"/>
      <c r="BL23" s="248"/>
      <c r="BM23" s="249"/>
      <c r="BN23" s="248"/>
      <c r="BO23" s="249"/>
      <c r="BP23" s="250">
        <f t="array" ref="BP23">SUM(IF(MOD(COLUMN(BH23:BO23),2)=0,BH23:BO23,0))</f>
        <v>0</v>
      </c>
      <c r="BQ23" s="250">
        <f t="array" ref="BQ23">SUM(IF(MOD(COLUMN(BH23:BO23),2)=1,BH23:BO23,0))</f>
        <v>0</v>
      </c>
      <c r="BR23" s="248"/>
      <c r="BS23" s="239"/>
      <c r="BT23" s="480"/>
    </row>
    <row r="24" spans="1:72" outlineLevel="1">
      <c r="A24" s="409">
        <f t="shared" si="35"/>
        <v>0</v>
      </c>
      <c r="B24" s="405" t="s">
        <v>22</v>
      </c>
      <c r="C24" s="71" t="s">
        <v>95</v>
      </c>
      <c r="D24" s="246">
        <f t="shared" si="36"/>
        <v>0</v>
      </c>
      <c r="E24" s="247">
        <f t="shared" si="37"/>
        <v>16</v>
      </c>
      <c r="F24" s="248"/>
      <c r="G24" s="249"/>
      <c r="H24" s="248"/>
      <c r="I24" s="249"/>
      <c r="J24" s="248"/>
      <c r="K24" s="249"/>
      <c r="L24" s="248"/>
      <c r="M24" s="249"/>
      <c r="N24" s="250">
        <f t="array" ref="N24">SUM(IF(MOD(COLUMN(F24:M24),2)=0,F24:M24,0))</f>
        <v>0</v>
      </c>
      <c r="O24" s="250">
        <f t="array" ref="O24">SUM(IF(MOD(COLUMN(F24:M24),2)=1,F24:M24,0))</f>
        <v>0</v>
      </c>
      <c r="P24" s="248"/>
      <c r="Q24" s="248"/>
      <c r="R24" s="248"/>
      <c r="S24" s="386"/>
      <c r="T24" s="248"/>
      <c r="U24" s="249"/>
      <c r="V24" s="248"/>
      <c r="W24" s="249"/>
      <c r="X24" s="248"/>
      <c r="Y24" s="249"/>
      <c r="Z24" s="248"/>
      <c r="AA24" s="249"/>
      <c r="AB24" s="250">
        <f t="array" ref="AB24">SUM(IF(MOD(COLUMN(R24:AA24),2)=0,R24:AA24,0))</f>
        <v>0</v>
      </c>
      <c r="AC24" s="250">
        <f t="array" ref="AC24">SUM(IF(MOD(COLUMN(R24:AA24),2)=1,R24:AA24,0))</f>
        <v>0</v>
      </c>
      <c r="AD24" s="248"/>
      <c r="AE24" s="248"/>
      <c r="AF24" s="248"/>
      <c r="AG24" s="239"/>
      <c r="AH24" s="248"/>
      <c r="AI24" s="249"/>
      <c r="AJ24" s="248"/>
      <c r="AK24" s="249"/>
      <c r="AL24" s="248"/>
      <c r="AM24" s="249"/>
      <c r="AN24" s="248"/>
      <c r="AO24" s="249"/>
      <c r="AP24" s="250">
        <f t="array" ref="AP24">SUM(IF(MOD(COLUMN(AF24:AO24),2)=0,AF24:AO24,0))</f>
        <v>0</v>
      </c>
      <c r="AQ24" s="250">
        <f t="array" ref="AQ24">SUM(IF(MOD(COLUMN(AF24:AO24),2)=1,AF24:AO24,0))</f>
        <v>0</v>
      </c>
      <c r="AR24" s="248"/>
      <c r="AS24" s="248"/>
      <c r="AT24" s="248"/>
      <c r="AU24" s="249">
        <v>8</v>
      </c>
      <c r="AV24" s="248"/>
      <c r="AW24" s="249">
        <v>8</v>
      </c>
      <c r="AX24" s="248"/>
      <c r="AY24" s="249"/>
      <c r="AZ24" s="248"/>
      <c r="BA24" s="249"/>
      <c r="BB24" s="248"/>
      <c r="BC24" s="249"/>
      <c r="BD24" s="250">
        <f t="array" ref="BD24">SUM(IF(MOD(COLUMN(AT24:BC24),2)=0,AT24:BC24,0))</f>
        <v>0</v>
      </c>
      <c r="BE24" s="250">
        <f t="array" ref="BE24">SUM(IF(MOD(COLUMN(AT24:BC24),2)=1,AT24:BC24,0))</f>
        <v>16</v>
      </c>
      <c r="BF24" s="248"/>
      <c r="BG24" s="248"/>
      <c r="BH24" s="248"/>
      <c r="BI24" s="239"/>
      <c r="BJ24" s="248"/>
      <c r="BK24" s="249"/>
      <c r="BL24" s="248"/>
      <c r="BM24" s="249"/>
      <c r="BN24" s="248"/>
      <c r="BO24" s="249"/>
      <c r="BP24" s="250">
        <f t="array" ref="BP24">SUM(IF(MOD(COLUMN(BH24:BO24),2)=0,BH24:BO24,0))</f>
        <v>0</v>
      </c>
      <c r="BQ24" s="250">
        <f t="array" ref="BQ24">SUM(IF(MOD(COLUMN(BH24:BO24),2)=1,BH24:BO24,0))</f>
        <v>0</v>
      </c>
      <c r="BR24" s="248"/>
      <c r="BS24" s="239"/>
      <c r="BT24" s="480"/>
    </row>
    <row r="25" spans="1:72" s="236" customFormat="1">
      <c r="A25" s="410"/>
      <c r="C25" s="237"/>
      <c r="D25" s="251"/>
      <c r="E25" s="252"/>
      <c r="F25" s="253"/>
      <c r="G25" s="254"/>
      <c r="H25" s="253"/>
      <c r="I25" s="254"/>
      <c r="J25" s="253"/>
      <c r="K25" s="254"/>
      <c r="L25" s="253"/>
      <c r="M25" s="254"/>
      <c r="N25" s="250"/>
      <c r="O25" s="250"/>
      <c r="P25" s="253"/>
      <c r="Q25" s="254"/>
      <c r="R25" s="253"/>
      <c r="S25" s="388"/>
      <c r="T25" s="253"/>
      <c r="U25" s="254"/>
      <c r="V25" s="253"/>
      <c r="W25" s="254"/>
      <c r="X25" s="253"/>
      <c r="Y25" s="254"/>
      <c r="Z25" s="253"/>
      <c r="AA25" s="254"/>
      <c r="AB25" s="255"/>
      <c r="AC25" s="256"/>
      <c r="AD25" s="253"/>
      <c r="AE25" s="254"/>
      <c r="AF25" s="253"/>
      <c r="AG25" s="240"/>
      <c r="AH25" s="253"/>
      <c r="AI25" s="254"/>
      <c r="AJ25" s="253"/>
      <c r="AK25" s="254"/>
      <c r="AL25" s="253"/>
      <c r="AM25" s="254"/>
      <c r="AN25" s="253"/>
      <c r="AO25" s="254"/>
      <c r="AP25" s="255"/>
      <c r="AQ25" s="256"/>
      <c r="AR25" s="253"/>
      <c r="AS25" s="254"/>
      <c r="AT25" s="253"/>
      <c r="AU25" s="240"/>
      <c r="AV25" s="253"/>
      <c r="AW25" s="254"/>
      <c r="AX25" s="253"/>
      <c r="AY25" s="254"/>
      <c r="AZ25" s="253"/>
      <c r="BA25" s="254"/>
      <c r="BB25" s="253"/>
      <c r="BC25" s="254"/>
      <c r="BD25" s="255"/>
      <c r="BE25" s="256"/>
      <c r="BF25" s="253"/>
      <c r="BG25" s="254"/>
      <c r="BH25" s="253"/>
      <c r="BI25" s="240"/>
      <c r="BJ25" s="253"/>
      <c r="BK25" s="254"/>
      <c r="BL25" s="253"/>
      <c r="BM25" s="254"/>
      <c r="BN25" s="253"/>
      <c r="BO25" s="254"/>
      <c r="BP25" s="255"/>
      <c r="BQ25" s="256"/>
      <c r="BR25" s="253"/>
      <c r="BS25" s="240"/>
      <c r="BT25" s="480"/>
    </row>
    <row r="26" spans="1:72" outlineLevel="1">
      <c r="A26" s="409">
        <f>IF(E26=0,0,D26/(E26/$C$14)/$C$13)</f>
        <v>0</v>
      </c>
      <c r="B26" s="405" t="s">
        <v>46</v>
      </c>
      <c r="C26" s="71" t="s">
        <v>97</v>
      </c>
      <c r="D26" s="246">
        <f>SUMIF($F$14:$BS$14,"*Total*",$F26:$BS26)</f>
        <v>0</v>
      </c>
      <c r="E26" s="247">
        <f>SUMIFS(F26:BS26, $F$13:$BS$13,"x",$F$16:$BS$16,"*Effort*")</f>
        <v>0</v>
      </c>
      <c r="F26" s="248"/>
      <c r="G26" s="249"/>
      <c r="H26" s="248"/>
      <c r="I26" s="249"/>
      <c r="J26" s="248"/>
      <c r="K26" s="249"/>
      <c r="L26" s="248"/>
      <c r="M26" s="249"/>
      <c r="N26" s="250">
        <f t="array" ref="N26">SUM(IF(MOD(COLUMN(F26:M26),2)=0,F26:M26,0))</f>
        <v>0</v>
      </c>
      <c r="O26" s="250">
        <f t="array" ref="O26">SUM(IF(MOD(COLUMN(F26:M26),2)=1,F26:M26,0))</f>
        <v>0</v>
      </c>
      <c r="P26" s="248"/>
      <c r="Q26" s="248"/>
      <c r="R26" s="248"/>
      <c r="S26" s="386"/>
      <c r="T26" s="248"/>
      <c r="U26" s="249"/>
      <c r="V26" s="248"/>
      <c r="W26" s="249"/>
      <c r="X26" s="248"/>
      <c r="Y26" s="249"/>
      <c r="Z26" s="248"/>
      <c r="AA26" s="249"/>
      <c r="AB26" s="250">
        <f t="array" ref="AB26">SUM(IF(MOD(COLUMN(R26:AA26),2)=0,R26:AA26,0))</f>
        <v>0</v>
      </c>
      <c r="AC26" s="250">
        <f t="array" ref="AC26">SUM(IF(MOD(COLUMN(R26:AA26),2)=1,R26:AA26,0))</f>
        <v>0</v>
      </c>
      <c r="AD26" s="248"/>
      <c r="AE26" s="248"/>
      <c r="AF26" s="248"/>
      <c r="AG26" s="239"/>
      <c r="AH26" s="248"/>
      <c r="AI26" s="239"/>
      <c r="AJ26" s="248"/>
      <c r="AK26" s="239"/>
      <c r="AL26" s="248"/>
      <c r="AM26" s="239"/>
      <c r="AN26" s="248"/>
      <c r="AO26" s="239"/>
      <c r="AP26" s="250">
        <f t="array" ref="AP26">SUM(IF(MOD(COLUMN(AF26:AO26),2)=0,AF26:AO26,0))</f>
        <v>0</v>
      </c>
      <c r="AQ26" s="250">
        <f t="array" ref="AQ26">SUM(IF(MOD(COLUMN(AF26:AO26),2)=1,AF26:AO26,0))</f>
        <v>0</v>
      </c>
      <c r="AR26" s="248"/>
      <c r="AS26" s="248"/>
      <c r="AT26" s="248"/>
      <c r="AU26" s="239"/>
      <c r="AV26" s="248"/>
      <c r="AW26" s="239"/>
      <c r="AX26" s="248"/>
      <c r="AY26" s="239"/>
      <c r="AZ26" s="248"/>
      <c r="BA26" s="239"/>
      <c r="BB26" s="248"/>
      <c r="BC26" s="239"/>
      <c r="BD26" s="250">
        <f t="array" ref="BD26">SUM(IF(MOD(COLUMN(AT26:BC26),2)=0,AT26:BC26,0))</f>
        <v>0</v>
      </c>
      <c r="BE26" s="250">
        <f t="array" ref="BE26">SUM(IF(MOD(COLUMN(AT26:BC26),2)=1,AT26:BC26,0))</f>
        <v>0</v>
      </c>
      <c r="BF26" s="248"/>
      <c r="BG26" s="248"/>
      <c r="BH26" s="248"/>
      <c r="BI26" s="249"/>
      <c r="BJ26" s="248"/>
      <c r="BK26" s="249"/>
      <c r="BL26" s="248"/>
      <c r="BM26" s="249"/>
      <c r="BN26" s="248"/>
      <c r="BO26" s="249"/>
      <c r="BP26" s="250">
        <f t="array" ref="BP26">SUM(IF(MOD(COLUMN(BH26:BO26),2)=0,BH26:BO26,0))</f>
        <v>0</v>
      </c>
      <c r="BQ26" s="250">
        <f t="array" ref="BQ26">SUM(IF(MOD(COLUMN(BH26:BO26),2)=1,BH26:BO26,0))</f>
        <v>0</v>
      </c>
      <c r="BR26" s="248"/>
      <c r="BS26" s="239"/>
      <c r="BT26" s="480"/>
    </row>
    <row r="27" spans="1:72" outlineLevel="1">
      <c r="A27" s="409">
        <f t="shared" ref="A27:A33" si="38">IF(E27=0,0,D27/(E27/$C$14)/$C$13)</f>
        <v>0</v>
      </c>
      <c r="B27" s="405" t="s">
        <v>48</v>
      </c>
      <c r="C27" s="71" t="s">
        <v>97</v>
      </c>
      <c r="D27" s="246">
        <f t="shared" ref="D27:D33" si="39">SUMIF($F$14:$BS$14,"*Total*",$F27:$BS27)</f>
        <v>0</v>
      </c>
      <c r="E27" s="247">
        <f t="shared" ref="E27:E33" si="40">SUMIFS(F27:BS27, $F$13:$BS$13,"x",$F$16:$BS$16,"*Effort*")</f>
        <v>0</v>
      </c>
      <c r="F27" s="248"/>
      <c r="G27" s="249"/>
      <c r="H27" s="248"/>
      <c r="I27" s="249"/>
      <c r="J27" s="248"/>
      <c r="K27" s="249"/>
      <c r="L27" s="248"/>
      <c r="M27" s="249"/>
      <c r="N27" s="250">
        <f t="array" ref="N27">SUM(IF(MOD(COLUMN(F27:M27),2)=0,F27:M27,0))</f>
        <v>0</v>
      </c>
      <c r="O27" s="250">
        <f t="array" ref="O27">SUM(IF(MOD(COLUMN(F27:M27),2)=1,F27:M27,0))</f>
        <v>0</v>
      </c>
      <c r="P27" s="248"/>
      <c r="Q27" s="248"/>
      <c r="R27" s="248"/>
      <c r="S27" s="386"/>
      <c r="T27" s="248"/>
      <c r="U27" s="249"/>
      <c r="V27" s="248"/>
      <c r="W27" s="249"/>
      <c r="X27" s="248"/>
      <c r="Y27" s="249"/>
      <c r="Z27" s="248"/>
      <c r="AA27" s="249"/>
      <c r="AB27" s="250">
        <f t="array" ref="AB27">SUM(IF(MOD(COLUMN(R27:AA27),2)=0,R27:AA27,0))</f>
        <v>0</v>
      </c>
      <c r="AC27" s="250">
        <f t="array" ref="AC27">SUM(IF(MOD(COLUMN(R27:AA27),2)=1,R27:AA27,0))</f>
        <v>0</v>
      </c>
      <c r="AD27" s="248"/>
      <c r="AE27" s="248"/>
      <c r="AF27" s="248"/>
      <c r="AG27" s="239"/>
      <c r="AH27" s="248"/>
      <c r="AI27" s="239"/>
      <c r="AJ27" s="248"/>
      <c r="AK27" s="239"/>
      <c r="AL27" s="248"/>
      <c r="AM27" s="239"/>
      <c r="AN27" s="248"/>
      <c r="AO27" s="239"/>
      <c r="AP27" s="250">
        <f t="array" ref="AP27">SUM(IF(MOD(COLUMN(AF27:AO27),2)=0,AF27:AO27,0))</f>
        <v>0</v>
      </c>
      <c r="AQ27" s="250">
        <f t="array" ref="AQ27">SUM(IF(MOD(COLUMN(AF27:AO27),2)=1,AF27:AO27,0))</f>
        <v>0</v>
      </c>
      <c r="AR27" s="248"/>
      <c r="AS27" s="248"/>
      <c r="AT27" s="248"/>
      <c r="AU27" s="239"/>
      <c r="AV27" s="248"/>
      <c r="AW27" s="239"/>
      <c r="AX27" s="248"/>
      <c r="AY27" s="239"/>
      <c r="AZ27" s="248"/>
      <c r="BA27" s="239"/>
      <c r="BB27" s="248"/>
      <c r="BC27" s="239"/>
      <c r="BD27" s="250">
        <f t="array" ref="BD27">SUM(IF(MOD(COLUMN(AT27:BC27),2)=0,AT27:BC27,0))</f>
        <v>0</v>
      </c>
      <c r="BE27" s="250">
        <f t="array" ref="BE27">SUM(IF(MOD(COLUMN(AT27:BC27),2)=1,AT27:BC27,0))</f>
        <v>0</v>
      </c>
      <c r="BF27" s="248"/>
      <c r="BG27" s="248"/>
      <c r="BH27" s="248"/>
      <c r="BI27" s="249"/>
      <c r="BJ27" s="248"/>
      <c r="BK27" s="249"/>
      <c r="BL27" s="248"/>
      <c r="BM27" s="249"/>
      <c r="BN27" s="248"/>
      <c r="BO27" s="249"/>
      <c r="BP27" s="250">
        <f t="array" ref="BP27">SUM(IF(MOD(COLUMN(BH27:BO27),2)=0,BH27:BO27,0))</f>
        <v>0</v>
      </c>
      <c r="BQ27" s="250">
        <f t="array" ref="BQ27">SUM(IF(MOD(COLUMN(BH27:BO27),2)=1,BH27:BO27,0))</f>
        <v>0</v>
      </c>
      <c r="BR27" s="248"/>
      <c r="BS27" s="239"/>
      <c r="BT27" s="480"/>
    </row>
    <row r="28" spans="1:72" outlineLevel="1">
      <c r="A28" s="409">
        <f t="shared" si="38"/>
        <v>1.1428571428571428</v>
      </c>
      <c r="B28" s="405" t="s">
        <v>50</v>
      </c>
      <c r="C28" s="71" t="s">
        <v>97</v>
      </c>
      <c r="D28" s="246">
        <f t="shared" si="39"/>
        <v>2</v>
      </c>
      <c r="E28" s="247">
        <f t="shared" si="40"/>
        <v>14</v>
      </c>
      <c r="F28" s="248"/>
      <c r="G28" s="249">
        <v>2</v>
      </c>
      <c r="H28" s="373"/>
      <c r="I28" s="249"/>
      <c r="J28" s="248"/>
      <c r="K28" s="249"/>
      <c r="L28" s="248"/>
      <c r="M28" s="249"/>
      <c r="N28" s="250">
        <f t="array" ref="N28">SUM(IF(MOD(COLUMN(F28:M28),2)=0,F28:M28,0))</f>
        <v>0</v>
      </c>
      <c r="O28" s="250">
        <f t="array" ref="O28">SUM(IF(MOD(COLUMN(F28:M28),2)=1,F28:M28,0))</f>
        <v>2</v>
      </c>
      <c r="P28" s="248"/>
      <c r="Q28" s="248"/>
      <c r="R28" s="248"/>
      <c r="S28" s="386"/>
      <c r="T28" s="248"/>
      <c r="U28" s="249">
        <v>2</v>
      </c>
      <c r="V28" s="248"/>
      <c r="W28" s="249">
        <v>4</v>
      </c>
      <c r="X28" s="248"/>
      <c r="Y28" s="249"/>
      <c r="Z28" s="248">
        <v>1</v>
      </c>
      <c r="AA28" s="249">
        <v>1</v>
      </c>
      <c r="AB28" s="250">
        <f t="array" ref="AB28">SUM(IF(MOD(COLUMN(R28:AA28),2)=0,R28:AA28,0))</f>
        <v>1</v>
      </c>
      <c r="AC28" s="250">
        <f t="array" ref="AC28">SUM(IF(MOD(COLUMN(R28:AA28),2)=1,R28:AA28,0))</f>
        <v>7</v>
      </c>
      <c r="AD28" s="248"/>
      <c r="AE28" s="248"/>
      <c r="AF28" s="248"/>
      <c r="AG28" s="249">
        <v>2</v>
      </c>
      <c r="AH28" s="248"/>
      <c r="AI28" s="249">
        <v>1</v>
      </c>
      <c r="AJ28" s="248"/>
      <c r="AK28" s="249"/>
      <c r="AL28" s="248"/>
      <c r="AM28" s="249">
        <v>0</v>
      </c>
      <c r="AN28" s="248"/>
      <c r="AO28" s="249"/>
      <c r="AP28" s="250">
        <f t="array" ref="AP28">SUM(IF(MOD(COLUMN(AF28:AO28),2)=0,AF28:AO28,0))</f>
        <v>0</v>
      </c>
      <c r="AQ28" s="250">
        <f t="array" ref="AQ28">SUM(IF(MOD(COLUMN(AF28:AO28),2)=1,AF28:AO28,0))</f>
        <v>3</v>
      </c>
      <c r="AR28" s="248"/>
      <c r="AS28" s="248"/>
      <c r="AT28" s="248"/>
      <c r="AU28" s="249"/>
      <c r="AV28" s="248">
        <v>1</v>
      </c>
      <c r="AW28" s="249">
        <v>1</v>
      </c>
      <c r="AX28" s="248"/>
      <c r="AY28" s="249"/>
      <c r="AZ28" s="248"/>
      <c r="BA28" s="249"/>
      <c r="BB28" s="248"/>
      <c r="BC28" s="249">
        <v>1</v>
      </c>
      <c r="BD28" s="250">
        <f t="array" ref="BD28">SUM(IF(MOD(COLUMN(AT28:BC28),2)=0,AT28:BC28,0))</f>
        <v>1</v>
      </c>
      <c r="BE28" s="250">
        <f t="array" ref="BE28">SUM(IF(MOD(COLUMN(AT28:BC28),2)=1,AT28:BC28,0))</f>
        <v>2</v>
      </c>
      <c r="BF28" s="248"/>
      <c r="BG28" s="248"/>
      <c r="BH28" s="248"/>
      <c r="BI28" s="249"/>
      <c r="BJ28" s="248"/>
      <c r="BK28" s="249"/>
      <c r="BL28" s="248"/>
      <c r="BM28" s="249"/>
      <c r="BN28" s="248"/>
      <c r="BO28" s="249"/>
      <c r="BP28" s="250">
        <f t="array" ref="BP28">SUM(IF(MOD(COLUMN(BH28:BO28),2)=0,BH28:BO28,0))</f>
        <v>0</v>
      </c>
      <c r="BQ28" s="250">
        <f t="array" ref="BQ28">SUM(IF(MOD(COLUMN(BH28:BO28),2)=1,BH28:BO28,0))</f>
        <v>0</v>
      </c>
      <c r="BR28" s="248"/>
      <c r="BS28" s="239"/>
      <c r="BT28" s="480"/>
    </row>
    <row r="29" spans="1:72" outlineLevel="1">
      <c r="A29" s="409">
        <f t="shared" si="38"/>
        <v>6.3999999999999995</v>
      </c>
      <c r="B29" s="405" t="s">
        <v>52</v>
      </c>
      <c r="C29" s="71" t="s">
        <v>97</v>
      </c>
      <c r="D29" s="246">
        <f t="shared" si="39"/>
        <v>12</v>
      </c>
      <c r="E29" s="247">
        <f t="shared" si="40"/>
        <v>15</v>
      </c>
      <c r="F29" s="248"/>
      <c r="G29" s="249"/>
      <c r="H29" s="248"/>
      <c r="I29" s="249"/>
      <c r="J29" s="248"/>
      <c r="K29" s="249"/>
      <c r="L29" s="248"/>
      <c r="M29" s="249"/>
      <c r="N29" s="250">
        <f t="array" ref="N29">SUM(IF(MOD(COLUMN(F29:M29),2)=0,F29:M29,0))</f>
        <v>0</v>
      </c>
      <c r="O29" s="250">
        <f t="array" ref="O29">SUM(IF(MOD(COLUMN(F29:M29),2)=1,F29:M29,0))</f>
        <v>0</v>
      </c>
      <c r="P29" s="248"/>
      <c r="Q29" s="248"/>
      <c r="R29" s="248"/>
      <c r="S29" s="386"/>
      <c r="T29" s="248"/>
      <c r="U29" s="249"/>
      <c r="V29" s="248"/>
      <c r="W29" s="249"/>
      <c r="X29" s="248"/>
      <c r="Y29" s="249"/>
      <c r="Z29" s="248"/>
      <c r="AA29" s="249">
        <v>3</v>
      </c>
      <c r="AB29" s="250">
        <f t="array" ref="AB29">SUM(IF(MOD(COLUMN(R29:AA29),2)=0,R29:AA29,0))</f>
        <v>0</v>
      </c>
      <c r="AC29" s="250">
        <f t="array" ref="AC29">SUM(IF(MOD(COLUMN(R29:AA29),2)=1,R29:AA29,0))</f>
        <v>3</v>
      </c>
      <c r="AD29" s="248"/>
      <c r="AE29" s="248"/>
      <c r="AF29" s="248">
        <v>6</v>
      </c>
      <c r="AG29" s="249">
        <v>4</v>
      </c>
      <c r="AH29" s="248"/>
      <c r="AI29" s="249">
        <v>3</v>
      </c>
      <c r="AJ29" s="248">
        <v>6</v>
      </c>
      <c r="AK29" s="249">
        <v>5</v>
      </c>
      <c r="AL29" s="248"/>
      <c r="AM29" s="249"/>
      <c r="AN29" s="248"/>
      <c r="AO29" s="249"/>
      <c r="AP29" s="250">
        <f t="array" ref="AP29">SUM(IF(MOD(COLUMN(AF29:AO29),2)=0,AF29:AO29,0))</f>
        <v>12</v>
      </c>
      <c r="AQ29" s="250">
        <f t="array" ref="AQ29">SUM(IF(MOD(COLUMN(AF29:AO29),2)=1,AF29:AO29,0))</f>
        <v>12</v>
      </c>
      <c r="AR29" s="248"/>
      <c r="AS29" s="248"/>
      <c r="AT29" s="248"/>
      <c r="AU29" s="249"/>
      <c r="AV29" s="248"/>
      <c r="AW29" s="249"/>
      <c r="AX29" s="248"/>
      <c r="AY29" s="249"/>
      <c r="AZ29" s="248"/>
      <c r="BA29" s="249"/>
      <c r="BB29" s="248"/>
      <c r="BC29" s="249"/>
      <c r="BD29" s="250">
        <f t="array" ref="BD29">SUM(IF(MOD(COLUMN(AT29:BC29),2)=0,AT29:BC29,0))</f>
        <v>0</v>
      </c>
      <c r="BE29" s="250">
        <f t="array" ref="BE29">SUM(IF(MOD(COLUMN(AT29:BC29),2)=1,AT29:BC29,0))</f>
        <v>0</v>
      </c>
      <c r="BF29" s="248"/>
      <c r="BG29" s="248"/>
      <c r="BH29" s="248"/>
      <c r="BI29" s="249"/>
      <c r="BJ29" s="248"/>
      <c r="BK29" s="249"/>
      <c r="BL29" s="248"/>
      <c r="BM29" s="249"/>
      <c r="BN29" s="248"/>
      <c r="BO29" s="249"/>
      <c r="BP29" s="250">
        <f t="array" ref="BP29">SUM(IF(MOD(COLUMN(BH29:BO29),2)=0,BH29:BO29,0))</f>
        <v>0</v>
      </c>
      <c r="BQ29" s="250">
        <f t="array" ref="BQ29">SUM(IF(MOD(COLUMN(BH29:BO29),2)=1,BH29:BO29,0))</f>
        <v>0</v>
      </c>
      <c r="BR29" s="248"/>
      <c r="BS29" s="239"/>
      <c r="BT29" s="480"/>
    </row>
    <row r="30" spans="1:72" outlineLevel="1">
      <c r="A30" s="409">
        <f t="shared" si="38"/>
        <v>49.910447761194021</v>
      </c>
      <c r="B30" s="406" t="s">
        <v>54</v>
      </c>
      <c r="C30" s="71" t="s">
        <v>97</v>
      </c>
      <c r="D30" s="246">
        <f t="shared" si="39"/>
        <v>418</v>
      </c>
      <c r="E30" s="247">
        <f t="shared" si="40"/>
        <v>67</v>
      </c>
      <c r="F30" s="248"/>
      <c r="G30" s="249"/>
      <c r="H30" s="248"/>
      <c r="I30" s="249"/>
      <c r="J30" s="248"/>
      <c r="K30" s="249"/>
      <c r="L30" s="248"/>
      <c r="M30" s="249"/>
      <c r="N30" s="250">
        <f t="array" ref="N30">SUM(IF(MOD(COLUMN(F30:M30),2)=0,F30:M30,0))</f>
        <v>0</v>
      </c>
      <c r="O30" s="250">
        <f t="array" ref="O30">SUM(IF(MOD(COLUMN(F30:M30),2)=1,F30:M30,0))</f>
        <v>0</v>
      </c>
      <c r="P30" s="248"/>
      <c r="Q30" s="248"/>
      <c r="R30" s="248"/>
      <c r="S30" s="386"/>
      <c r="T30" s="248"/>
      <c r="U30" s="249"/>
      <c r="V30" s="248"/>
      <c r="W30" s="249"/>
      <c r="X30" s="248"/>
      <c r="Y30" s="249"/>
      <c r="Z30" s="248"/>
      <c r="AA30" s="249"/>
      <c r="AB30" s="250">
        <f t="array" ref="AB30">SUM(IF(MOD(COLUMN(R30:AA30),2)=0,R30:AA30,0))</f>
        <v>0</v>
      </c>
      <c r="AC30" s="250">
        <f t="array" ref="AC30">SUM(IF(MOD(COLUMN(R30:AA30),2)=1,R30:AA30,0))</f>
        <v>0</v>
      </c>
      <c r="AD30" s="248"/>
      <c r="AE30" s="248"/>
      <c r="AF30" s="248"/>
      <c r="AG30" s="239"/>
      <c r="AH30" s="248"/>
      <c r="AI30" s="239"/>
      <c r="AJ30" s="248"/>
      <c r="AK30" s="239"/>
      <c r="AL30" s="248"/>
      <c r="AM30" s="239"/>
      <c r="AN30" s="248">
        <v>46</v>
      </c>
      <c r="AO30" s="249">
        <v>6</v>
      </c>
      <c r="AP30" s="250">
        <f t="array" ref="AP30">SUM(IF(MOD(COLUMN(AF30:AO30),2)=0,AF30:AO30,0))</f>
        <v>46</v>
      </c>
      <c r="AQ30" s="250">
        <f t="array" ref="AQ30">SUM(IF(MOD(COLUMN(AF30:AO30),2)=1,AF30:AO30,0))</f>
        <v>6</v>
      </c>
      <c r="AR30" s="248"/>
      <c r="AS30" s="248"/>
      <c r="AT30" s="248"/>
      <c r="AU30" s="249"/>
      <c r="AV30" s="248">
        <v>30</v>
      </c>
      <c r="AW30" s="249">
        <v>6</v>
      </c>
      <c r="AX30" s="248">
        <v>55</v>
      </c>
      <c r="AY30" s="249">
        <v>8</v>
      </c>
      <c r="AZ30" s="248"/>
      <c r="BA30" s="249">
        <v>6</v>
      </c>
      <c r="BB30" s="248">
        <v>13</v>
      </c>
      <c r="BC30" s="249">
        <v>7</v>
      </c>
      <c r="BD30" s="250">
        <f t="array" ref="BD30">SUM(IF(MOD(COLUMN(AT30:BC30),2)=0,AT30:BC30,0))</f>
        <v>98</v>
      </c>
      <c r="BE30" s="250">
        <f t="array" ref="BE30">SUM(IF(MOD(COLUMN(AT30:BC30),2)=1,AT30:BC30,0))</f>
        <v>27</v>
      </c>
      <c r="BF30" s="248"/>
      <c r="BG30" s="248"/>
      <c r="BH30" s="248">
        <v>60</v>
      </c>
      <c r="BI30" s="249">
        <v>8</v>
      </c>
      <c r="BJ30" s="248">
        <v>50</v>
      </c>
      <c r="BK30" s="249">
        <v>8</v>
      </c>
      <c r="BL30" s="248">
        <v>75</v>
      </c>
      <c r="BM30" s="249">
        <v>9</v>
      </c>
      <c r="BN30" s="248">
        <v>89</v>
      </c>
      <c r="BO30" s="249">
        <v>9</v>
      </c>
      <c r="BP30" s="250">
        <f t="array" ref="BP30">SUM(IF(MOD(COLUMN(BH30:BO30),2)=0,BH30:BO30,0))</f>
        <v>274</v>
      </c>
      <c r="BQ30" s="250">
        <f t="array" ref="BQ30">SUM(IF(MOD(COLUMN(BH30:BO30),2)=1,BH30:BO30,0))</f>
        <v>34</v>
      </c>
      <c r="BR30" s="248"/>
      <c r="BS30" s="239"/>
      <c r="BT30" s="480"/>
    </row>
    <row r="31" spans="1:72" outlineLevel="1">
      <c r="A31" s="409">
        <f t="shared" si="38"/>
        <v>0</v>
      </c>
      <c r="B31" s="406" t="s">
        <v>56</v>
      </c>
      <c r="C31" s="71" t="s">
        <v>97</v>
      </c>
      <c r="D31" s="246">
        <f t="shared" si="39"/>
        <v>0</v>
      </c>
      <c r="E31" s="247">
        <f t="shared" si="40"/>
        <v>83</v>
      </c>
      <c r="F31" s="248"/>
      <c r="G31" s="249">
        <v>6</v>
      </c>
      <c r="H31" s="248"/>
      <c r="I31" s="249"/>
      <c r="J31" s="248"/>
      <c r="K31" s="249">
        <v>8</v>
      </c>
      <c r="L31" s="248"/>
      <c r="M31" s="249">
        <v>8</v>
      </c>
      <c r="N31" s="250">
        <f t="array" ref="N31">SUM(IF(MOD(COLUMN(F31:M31),2)=0,F31:M31,0))</f>
        <v>0</v>
      </c>
      <c r="O31" s="250">
        <f t="array" ref="O31">SUM(IF(MOD(COLUMN(F31:M31),2)=1,F31:M31,0))</f>
        <v>22</v>
      </c>
      <c r="P31" s="248"/>
      <c r="Q31" s="248"/>
      <c r="R31" s="248"/>
      <c r="S31" s="387">
        <v>8</v>
      </c>
      <c r="T31" s="248"/>
      <c r="U31" s="387">
        <v>6</v>
      </c>
      <c r="V31" s="248"/>
      <c r="W31" s="249">
        <v>4</v>
      </c>
      <c r="X31" s="248"/>
      <c r="Y31" s="249">
        <v>8</v>
      </c>
      <c r="Z31" s="248"/>
      <c r="AA31" s="249">
        <v>4</v>
      </c>
      <c r="AB31" s="250">
        <f t="array" ref="AB31">SUM(IF(MOD(COLUMN(R31:AA31),2)=0,R31:AA31,0))</f>
        <v>0</v>
      </c>
      <c r="AC31" s="250">
        <f t="array" ref="AC31">SUM(IF(MOD(COLUMN(R31:AA31),2)=1,R31:AA31,0))</f>
        <v>30</v>
      </c>
      <c r="AD31" s="248"/>
      <c r="AE31" s="248"/>
      <c r="AF31" s="248"/>
      <c r="AG31" s="249">
        <v>2</v>
      </c>
      <c r="AH31" s="248"/>
      <c r="AI31" s="249">
        <v>4</v>
      </c>
      <c r="AJ31" s="248"/>
      <c r="AK31" s="249">
        <v>3</v>
      </c>
      <c r="AL31" s="248"/>
      <c r="AM31" s="249">
        <v>8</v>
      </c>
      <c r="AN31" s="248"/>
      <c r="AO31" s="249">
        <v>2</v>
      </c>
      <c r="AP31" s="250">
        <f t="array" ref="AP31">SUM(IF(MOD(COLUMN(AF31:AO31),2)=0,AF31:AO31,0))</f>
        <v>0</v>
      </c>
      <c r="AQ31" s="250">
        <f t="array" ref="AQ31">SUM(IF(MOD(COLUMN(AF31:AO31),2)=1,AF31:AO31,0))</f>
        <v>19</v>
      </c>
      <c r="AR31" s="248"/>
      <c r="AS31" s="248"/>
      <c r="AT31" s="248"/>
      <c r="AU31" s="249">
        <v>8</v>
      </c>
      <c r="AV31" s="248"/>
      <c r="AW31" s="249">
        <v>1</v>
      </c>
      <c r="AX31" s="248"/>
      <c r="AY31" s="249"/>
      <c r="AZ31" s="248"/>
      <c r="BA31" s="249">
        <v>3</v>
      </c>
      <c r="BB31" s="248"/>
      <c r="BC31" s="249"/>
      <c r="BD31" s="250">
        <f t="array" ref="BD31">SUM(IF(MOD(COLUMN(AT31:BC31),2)=0,AT31:BC31,0))</f>
        <v>0</v>
      </c>
      <c r="BE31" s="250">
        <f t="array" ref="BE31">SUM(IF(MOD(COLUMN(AT31:BC31),2)=1,AT31:BC31,0))</f>
        <v>12</v>
      </c>
      <c r="BF31" s="248"/>
      <c r="BG31" s="248"/>
      <c r="BH31" s="248"/>
      <c r="BI31" s="249"/>
      <c r="BJ31" s="248"/>
      <c r="BK31" s="249"/>
      <c r="BL31" s="248"/>
      <c r="BM31" s="249"/>
      <c r="BN31" s="248"/>
      <c r="BO31" s="249"/>
      <c r="BP31" s="250">
        <f t="array" ref="BP31">SUM(IF(MOD(COLUMN(BH31:BO31),2)=0,BH31:BO31,0))</f>
        <v>0</v>
      </c>
      <c r="BQ31" s="250">
        <f t="array" ref="BQ31">SUM(IF(MOD(COLUMN(BH31:BO31),2)=1,BH31:BO31,0))</f>
        <v>0</v>
      </c>
      <c r="BR31" s="248"/>
      <c r="BS31" s="239"/>
      <c r="BT31" s="480"/>
    </row>
    <row r="32" spans="1:72" outlineLevel="1">
      <c r="A32" s="409">
        <f t="shared" si="38"/>
        <v>0</v>
      </c>
      <c r="B32" s="406" t="s">
        <v>21</v>
      </c>
      <c r="C32" s="71" t="s">
        <v>97</v>
      </c>
      <c r="D32" s="246">
        <f t="shared" si="39"/>
        <v>0</v>
      </c>
      <c r="E32" s="247">
        <f t="shared" si="40"/>
        <v>0</v>
      </c>
      <c r="F32" s="248"/>
      <c r="G32" s="249"/>
      <c r="H32" s="248"/>
      <c r="I32" s="249"/>
      <c r="J32" s="248"/>
      <c r="K32" s="249"/>
      <c r="L32" s="248"/>
      <c r="M32" s="249"/>
      <c r="N32" s="250">
        <f t="array" ref="N32">SUM(IF(MOD(COLUMN(F32:M32),2)=0,F32:M32,0))</f>
        <v>0</v>
      </c>
      <c r="O32" s="250">
        <f t="array" ref="O32">SUM(IF(MOD(COLUMN(F32:M32),2)=1,F32:M32,0))</f>
        <v>0</v>
      </c>
      <c r="P32" s="248"/>
      <c r="Q32" s="248"/>
      <c r="R32" s="248"/>
      <c r="S32" s="386"/>
      <c r="T32" s="248"/>
      <c r="U32" s="249"/>
      <c r="V32" s="248"/>
      <c r="W32" s="249"/>
      <c r="X32" s="248"/>
      <c r="Y32" s="249"/>
      <c r="Z32" s="248"/>
      <c r="AA32" s="249"/>
      <c r="AB32" s="250">
        <f t="array" ref="AB32">SUM(IF(MOD(COLUMN(R32:AA32),2)=0,R32:AA32,0))</f>
        <v>0</v>
      </c>
      <c r="AC32" s="250">
        <f t="array" ref="AC32">SUM(IF(MOD(COLUMN(R32:AA32),2)=1,R32:AA32,0))</f>
        <v>0</v>
      </c>
      <c r="AD32" s="248"/>
      <c r="AE32" s="248"/>
      <c r="AF32" s="248"/>
      <c r="AG32" s="239"/>
      <c r="AH32" s="248"/>
      <c r="AI32" s="239"/>
      <c r="AJ32" s="248"/>
      <c r="AK32" s="239"/>
      <c r="AL32" s="248"/>
      <c r="AM32" s="239"/>
      <c r="AN32" s="248"/>
      <c r="AO32" s="239"/>
      <c r="AP32" s="250">
        <f t="array" ref="AP32">SUM(IF(MOD(COLUMN(AF32:AO32),2)=0,AF32:AO32,0))</f>
        <v>0</v>
      </c>
      <c r="AQ32" s="250">
        <f t="array" ref="AQ32">SUM(IF(MOD(COLUMN(AF32:AO32),2)=1,AF32:AO32,0))</f>
        <v>0</v>
      </c>
      <c r="AR32" s="248"/>
      <c r="AS32" s="248"/>
      <c r="AT32" s="248"/>
      <c r="AU32" s="239"/>
      <c r="AV32" s="248"/>
      <c r="AW32" s="239"/>
      <c r="AX32" s="248"/>
      <c r="AY32" s="239"/>
      <c r="AZ32" s="248"/>
      <c r="BA32" s="239"/>
      <c r="BB32" s="248"/>
      <c r="BC32" s="239"/>
      <c r="BD32" s="250">
        <f t="array" ref="BD32">SUM(IF(MOD(COLUMN(AT32:BC32),2)=0,AT32:BC32,0))</f>
        <v>0</v>
      </c>
      <c r="BE32" s="250">
        <f t="array" ref="BE32">SUM(IF(MOD(COLUMN(AT32:BC32),2)=1,AT32:BC32,0))</f>
        <v>0</v>
      </c>
      <c r="BF32" s="248"/>
      <c r="BG32" s="248"/>
      <c r="BH32" s="248"/>
      <c r="BI32" s="249"/>
      <c r="BJ32" s="248"/>
      <c r="BK32" s="249"/>
      <c r="BL32" s="248"/>
      <c r="BM32" s="249"/>
      <c r="BN32" s="248"/>
      <c r="BO32" s="249"/>
      <c r="BP32" s="250">
        <f t="array" ref="BP32">SUM(IF(MOD(COLUMN(BH32:BO32),2)=0,BH32:BO32,0))</f>
        <v>0</v>
      </c>
      <c r="BQ32" s="250">
        <f t="array" ref="BQ32">SUM(IF(MOD(COLUMN(BH32:BO32),2)=1,BH32:BO32,0))</f>
        <v>0</v>
      </c>
      <c r="BR32" s="248"/>
      <c r="BS32" s="239"/>
      <c r="BT32" s="480"/>
    </row>
    <row r="33" spans="1:72" outlineLevel="1">
      <c r="A33" s="409">
        <f t="shared" si="38"/>
        <v>0</v>
      </c>
      <c r="B33" s="405" t="s">
        <v>22</v>
      </c>
      <c r="C33" s="71" t="s">
        <v>97</v>
      </c>
      <c r="D33" s="246">
        <f t="shared" si="39"/>
        <v>0</v>
      </c>
      <c r="E33" s="247">
        <f t="shared" si="40"/>
        <v>8</v>
      </c>
      <c r="F33" s="248"/>
      <c r="G33" s="249"/>
      <c r="H33" s="248" t="s">
        <v>104</v>
      </c>
      <c r="I33" s="249">
        <v>8</v>
      </c>
      <c r="J33" s="248"/>
      <c r="K33" s="249"/>
      <c r="L33" s="248"/>
      <c r="M33" s="249"/>
      <c r="N33" s="250">
        <f t="array" ref="N33">SUM(IF(MOD(COLUMN(F33:M33),2)=0,F33:M33,0))</f>
        <v>0</v>
      </c>
      <c r="O33" s="250">
        <f t="array" ref="O33">SUM(IF(MOD(COLUMN(F33:M33),2)=1,F33:M33,0))</f>
        <v>8</v>
      </c>
      <c r="P33" s="248"/>
      <c r="Q33" s="248"/>
      <c r="R33" s="248"/>
      <c r="S33" s="386"/>
      <c r="T33" s="248"/>
      <c r="U33" s="249"/>
      <c r="V33" s="248"/>
      <c r="W33" s="249"/>
      <c r="X33" s="248"/>
      <c r="Y33" s="249"/>
      <c r="Z33" s="248"/>
      <c r="AA33" s="249"/>
      <c r="AB33" s="250">
        <f t="array" ref="AB33">SUM(IF(MOD(COLUMN(R33:AA33),2)=0,R33:AA33,0))</f>
        <v>0</v>
      </c>
      <c r="AC33" s="250">
        <f t="array" ref="AC33">SUM(IF(MOD(COLUMN(R33:AA33),2)=1,R33:AA33,0))</f>
        <v>0</v>
      </c>
      <c r="AD33" s="248"/>
      <c r="AE33" s="248"/>
      <c r="AF33" s="248"/>
      <c r="AG33" s="239"/>
      <c r="AH33" s="248"/>
      <c r="AI33" s="239"/>
      <c r="AJ33" s="248"/>
      <c r="AK33" s="239"/>
      <c r="AL33" s="248"/>
      <c r="AM33" s="239"/>
      <c r="AN33" s="248"/>
      <c r="AO33" s="239"/>
      <c r="AP33" s="250">
        <f t="array" ref="AP33">SUM(IF(MOD(COLUMN(AF33:AO33),2)=0,AF33:AO33,0))</f>
        <v>0</v>
      </c>
      <c r="AQ33" s="250">
        <f t="array" ref="AQ33">SUM(IF(MOD(COLUMN(AF33:AO33),2)=1,AF33:AO33,0))</f>
        <v>0</v>
      </c>
      <c r="AR33" s="248"/>
      <c r="AS33" s="248"/>
      <c r="AT33" s="248"/>
      <c r="AU33" s="239"/>
      <c r="AV33" s="248"/>
      <c r="AW33" s="239"/>
      <c r="AX33" s="248"/>
      <c r="AY33" s="239"/>
      <c r="AZ33" s="248"/>
      <c r="BA33" s="239"/>
      <c r="BB33" s="248"/>
      <c r="BC33" s="239"/>
      <c r="BD33" s="250">
        <f t="array" ref="BD33">SUM(IF(MOD(COLUMN(AT33:BC33),2)=0,AT33:BC33,0))</f>
        <v>0</v>
      </c>
      <c r="BE33" s="250">
        <f t="array" ref="BE33">SUM(IF(MOD(COLUMN(AT33:BC33),2)=1,AT33:BC33,0))</f>
        <v>0</v>
      </c>
      <c r="BF33" s="248"/>
      <c r="BG33" s="248"/>
      <c r="BH33" s="248"/>
      <c r="BI33" s="249"/>
      <c r="BJ33" s="248"/>
      <c r="BK33" s="249"/>
      <c r="BL33" s="248"/>
      <c r="BM33" s="249"/>
      <c r="BN33" s="248"/>
      <c r="BO33" s="249"/>
      <c r="BP33" s="250">
        <f t="array" ref="BP33">SUM(IF(MOD(COLUMN(BH33:BO33),2)=0,BH33:BO33,0))</f>
        <v>0</v>
      </c>
      <c r="BQ33" s="250">
        <f t="array" ref="BQ33">SUM(IF(MOD(COLUMN(BH33:BO33),2)=1,BH33:BO33,0))</f>
        <v>0</v>
      </c>
      <c r="BR33" s="248"/>
      <c r="BS33" s="239"/>
      <c r="BT33" s="480"/>
    </row>
    <row r="34" spans="1:72" s="236" customFormat="1">
      <c r="A34" s="410"/>
      <c r="C34" s="237"/>
      <c r="D34" s="251"/>
      <c r="E34" s="252"/>
      <c r="F34" s="253"/>
      <c r="G34" s="254"/>
      <c r="H34" s="253"/>
      <c r="I34" s="254"/>
      <c r="J34" s="253"/>
      <c r="K34" s="254"/>
      <c r="L34" s="253"/>
      <c r="M34" s="254"/>
      <c r="N34" s="250"/>
      <c r="O34" s="250"/>
      <c r="P34" s="253"/>
      <c r="Q34" s="254"/>
      <c r="R34" s="253"/>
      <c r="S34" s="388"/>
      <c r="T34" s="253"/>
      <c r="U34" s="254"/>
      <c r="V34" s="253"/>
      <c r="W34" s="254"/>
      <c r="X34" s="253"/>
      <c r="Y34" s="254"/>
      <c r="Z34" s="253"/>
      <c r="AA34" s="254"/>
      <c r="AB34" s="255"/>
      <c r="AC34" s="256"/>
      <c r="AD34" s="253"/>
      <c r="AE34" s="254"/>
      <c r="AF34" s="253"/>
      <c r="AG34" s="240"/>
      <c r="AH34" s="253"/>
      <c r="AI34" s="254"/>
      <c r="AJ34" s="253"/>
      <c r="AK34" s="254"/>
      <c r="AL34" s="253"/>
      <c r="AM34" s="254"/>
      <c r="AN34" s="253"/>
      <c r="AO34" s="254"/>
      <c r="AP34" s="255"/>
      <c r="AQ34" s="256"/>
      <c r="AR34" s="253"/>
      <c r="AS34" s="254"/>
      <c r="AT34" s="253"/>
      <c r="AU34" s="240"/>
      <c r="AV34" s="253"/>
      <c r="AW34" s="254"/>
      <c r="AX34" s="253"/>
      <c r="AY34" s="254"/>
      <c r="AZ34" s="253"/>
      <c r="BA34" s="254"/>
      <c r="BB34" s="253"/>
      <c r="BC34" s="254"/>
      <c r="BD34" s="255"/>
      <c r="BE34" s="256"/>
      <c r="BF34" s="253"/>
      <c r="BG34" s="254"/>
      <c r="BH34" s="253"/>
      <c r="BI34" s="240"/>
      <c r="BJ34" s="253"/>
      <c r="BK34" s="254"/>
      <c r="BL34" s="253"/>
      <c r="BM34" s="254"/>
      <c r="BN34" s="253"/>
      <c r="BO34" s="254"/>
      <c r="BP34" s="255"/>
      <c r="BQ34" s="256"/>
      <c r="BR34" s="253"/>
      <c r="BS34" s="240"/>
      <c r="BT34" s="480"/>
    </row>
    <row r="35" spans="1:72" outlineLevel="1">
      <c r="A35" s="409">
        <f>IF(E35=0,0,D35/(E35/$C$14)/$C$13)</f>
        <v>0</v>
      </c>
      <c r="B35" s="405" t="s">
        <v>46</v>
      </c>
      <c r="C35" s="71" t="s">
        <v>99</v>
      </c>
      <c r="D35" s="246">
        <f>SUMIF($F$14:$BS$14,"*Total*",$F35:$BS35)</f>
        <v>0</v>
      </c>
      <c r="E35" s="247">
        <f>SUMIFS(F35:BS35, $F$13:$BS$13,"x",$F$16:$BS$16,"*Effort*")</f>
        <v>0</v>
      </c>
      <c r="F35" s="248"/>
      <c r="G35" s="249"/>
      <c r="H35" s="248"/>
      <c r="I35" s="249"/>
      <c r="J35" s="248"/>
      <c r="K35" s="249"/>
      <c r="L35" s="248"/>
      <c r="M35" s="249"/>
      <c r="N35" s="250">
        <f t="array" ref="N35">SUM(IF(MOD(COLUMN(F35:M35),2)=0,F35:M35,0))</f>
        <v>0</v>
      </c>
      <c r="O35" s="250">
        <f t="array" ref="O35">SUM(IF(MOD(COLUMN(F35:M35),2)=1,F35:M35,0))</f>
        <v>0</v>
      </c>
      <c r="P35" s="248"/>
      <c r="Q35" s="248"/>
      <c r="R35" s="248"/>
      <c r="S35" s="386"/>
      <c r="T35" s="248"/>
      <c r="U35" s="249"/>
      <c r="V35" s="248"/>
      <c r="W35" s="249"/>
      <c r="X35" s="248"/>
      <c r="Y35" s="249"/>
      <c r="Z35" s="248"/>
      <c r="AA35" s="249"/>
      <c r="AB35" s="250">
        <f t="array" ref="AB35">SUM(IF(MOD(COLUMN(R35:AA35),2)=0,R35:AA35,0))</f>
        <v>0</v>
      </c>
      <c r="AC35" s="250">
        <f t="array" ref="AC35">SUM(IF(MOD(COLUMN(R35:AA35),2)=1,R35:AA35,0))</f>
        <v>0</v>
      </c>
      <c r="AD35" s="248"/>
      <c r="AE35" s="248"/>
      <c r="AF35" s="248"/>
      <c r="AG35" s="249"/>
      <c r="AH35" s="248"/>
      <c r="AI35" s="249"/>
      <c r="AJ35" s="248"/>
      <c r="AK35" s="249"/>
      <c r="AL35" s="248"/>
      <c r="AM35" s="249"/>
      <c r="AN35" s="248"/>
      <c r="AO35" s="249"/>
      <c r="AP35" s="250">
        <f t="array" ref="AP35">SUM(IF(MOD(COLUMN(AF35:AO35),2)=0,AF35:AO35,0))</f>
        <v>0</v>
      </c>
      <c r="AQ35" s="250">
        <f t="array" ref="AQ35">SUM(IF(MOD(COLUMN(AF35:AO35),2)=1,AF35:AO35,0))</f>
        <v>0</v>
      </c>
      <c r="AR35" s="248"/>
      <c r="AS35" s="248"/>
      <c r="AT35" s="248"/>
      <c r="AU35" s="249"/>
      <c r="AV35" s="248"/>
      <c r="AW35" s="249"/>
      <c r="AX35" s="248"/>
      <c r="AY35" s="249"/>
      <c r="AZ35" s="248"/>
      <c r="BA35" s="249"/>
      <c r="BB35" s="248"/>
      <c r="BC35" s="249"/>
      <c r="BD35" s="250">
        <f t="array" ref="BD35">SUM(IF(MOD(COLUMN(AT35:BC35),2)=0,AT35:BC35,0))</f>
        <v>0</v>
      </c>
      <c r="BE35" s="250">
        <f t="array" ref="BE35">SUM(IF(MOD(COLUMN(AT35:BC35),2)=1,AT35:BC35,0))</f>
        <v>0</v>
      </c>
      <c r="BF35" s="248"/>
      <c r="BG35" s="248"/>
      <c r="BH35" s="248"/>
      <c r="BI35" s="249"/>
      <c r="BJ35" s="248"/>
      <c r="BK35" s="249"/>
      <c r="BL35" s="248"/>
      <c r="BM35" s="249"/>
      <c r="BN35" s="248"/>
      <c r="BO35" s="249"/>
      <c r="BP35" s="250">
        <f t="array" ref="BP35">SUM(IF(MOD(COLUMN(BH35:BO35),2)=0,BH35:BO35,0))</f>
        <v>0</v>
      </c>
      <c r="BQ35" s="250">
        <f t="array" ref="BQ35">SUM(IF(MOD(COLUMN(BH35:BO35),2)=1,BH35:BO35,0))</f>
        <v>0</v>
      </c>
      <c r="BR35" s="248"/>
      <c r="BS35" s="239"/>
      <c r="BT35" s="480"/>
    </row>
    <row r="36" spans="1:72" outlineLevel="1">
      <c r="A36" s="409">
        <f t="shared" ref="A36:A42" si="41">IF(E36=0,0,D36/(E36/$C$14)/$C$13)</f>
        <v>0</v>
      </c>
      <c r="B36" s="405" t="s">
        <v>48</v>
      </c>
      <c r="C36" s="71" t="s">
        <v>99</v>
      </c>
      <c r="D36" s="246">
        <f t="shared" ref="D36:D42" si="42">SUMIF($F$14:$BS$14,"*Total*",$F36:$BS36)</f>
        <v>0</v>
      </c>
      <c r="E36" s="247">
        <f t="shared" ref="E36:E42" si="43">SUMIFS(F36:BS36, $F$13:$BS$13,"x",$F$16:$BS$16,"*Effort*")</f>
        <v>0</v>
      </c>
      <c r="F36" s="248"/>
      <c r="G36" s="249"/>
      <c r="H36" s="248"/>
      <c r="I36" s="249"/>
      <c r="J36" s="248"/>
      <c r="K36" s="249"/>
      <c r="L36" s="248"/>
      <c r="M36" s="249"/>
      <c r="N36" s="250">
        <f t="array" ref="N36">SUM(IF(MOD(COLUMN(F36:M36),2)=0,F36:M36,0))</f>
        <v>0</v>
      </c>
      <c r="O36" s="250">
        <f t="array" ref="O36">SUM(IF(MOD(COLUMN(F36:M36),2)=1,F36:M36,0))</f>
        <v>0</v>
      </c>
      <c r="P36" s="248"/>
      <c r="Q36" s="248"/>
      <c r="R36" s="248"/>
      <c r="S36" s="386"/>
      <c r="T36" s="248"/>
      <c r="U36" s="249"/>
      <c r="V36" s="248"/>
      <c r="W36" s="249"/>
      <c r="X36" s="248"/>
      <c r="Y36" s="249"/>
      <c r="Z36" s="248"/>
      <c r="AA36" s="249"/>
      <c r="AB36" s="250">
        <f t="array" ref="AB36">SUM(IF(MOD(COLUMN(R36:AA36),2)=0,R36:AA36,0))</f>
        <v>0</v>
      </c>
      <c r="AC36" s="250">
        <f t="array" ref="AC36">SUM(IF(MOD(COLUMN(R36:AA36),2)=1,R36:AA36,0))</f>
        <v>0</v>
      </c>
      <c r="AD36" s="248"/>
      <c r="AE36" s="248"/>
      <c r="AF36" s="248"/>
      <c r="AG36" s="249"/>
      <c r="AH36" s="248"/>
      <c r="AI36" s="249"/>
      <c r="AJ36" s="248"/>
      <c r="AK36" s="249"/>
      <c r="AL36" s="248"/>
      <c r="AM36" s="249"/>
      <c r="AN36" s="248"/>
      <c r="AO36" s="249"/>
      <c r="AP36" s="250">
        <f t="array" ref="AP36">SUM(IF(MOD(COLUMN(AF36:AO36),2)=0,AF36:AO36,0))</f>
        <v>0</v>
      </c>
      <c r="AQ36" s="250">
        <f t="array" ref="AQ36">SUM(IF(MOD(COLUMN(AF36:AO36),2)=1,AF36:AO36,0))</f>
        <v>0</v>
      </c>
      <c r="AR36" s="248"/>
      <c r="AS36" s="248"/>
      <c r="AT36" s="248"/>
      <c r="AU36" s="249"/>
      <c r="AV36" s="248"/>
      <c r="AW36" s="249"/>
      <c r="AX36" s="248"/>
      <c r="AY36" s="249"/>
      <c r="AZ36" s="248"/>
      <c r="BA36" s="249"/>
      <c r="BB36" s="248"/>
      <c r="BC36" s="249"/>
      <c r="BD36" s="250">
        <f t="array" ref="BD36">SUM(IF(MOD(COLUMN(AT36:BC36),2)=0,AT36:BC36,0))</f>
        <v>0</v>
      </c>
      <c r="BE36" s="250">
        <f t="array" ref="BE36">SUM(IF(MOD(COLUMN(AT36:BC36),2)=1,AT36:BC36,0))</f>
        <v>0</v>
      </c>
      <c r="BF36" s="248"/>
      <c r="BG36" s="248"/>
      <c r="BH36" s="248"/>
      <c r="BI36" s="249"/>
      <c r="BJ36" s="248"/>
      <c r="BK36" s="249"/>
      <c r="BL36" s="248"/>
      <c r="BM36" s="249"/>
      <c r="BN36" s="248"/>
      <c r="BO36" s="249"/>
      <c r="BP36" s="250">
        <f t="array" ref="BP36">SUM(IF(MOD(COLUMN(BH36:BO36),2)=0,BH36:BO36,0))</f>
        <v>0</v>
      </c>
      <c r="BQ36" s="250">
        <f t="array" ref="BQ36">SUM(IF(MOD(COLUMN(BH36:BO36),2)=1,BH36:BO36,0))</f>
        <v>0</v>
      </c>
      <c r="BR36" s="248"/>
      <c r="BS36" s="239"/>
      <c r="BT36" s="480"/>
    </row>
    <row r="37" spans="1:72" outlineLevel="1">
      <c r="A37" s="409">
        <f t="shared" si="41"/>
        <v>5.1111111111111116</v>
      </c>
      <c r="B37" s="405" t="s">
        <v>50</v>
      </c>
      <c r="C37" s="71" t="s">
        <v>99</v>
      </c>
      <c r="D37" s="246">
        <f t="shared" si="42"/>
        <v>23</v>
      </c>
      <c r="E37" s="247">
        <f t="shared" si="43"/>
        <v>36</v>
      </c>
      <c r="F37" s="248"/>
      <c r="G37" s="249"/>
      <c r="H37" s="248"/>
      <c r="I37" s="249"/>
      <c r="J37" s="248"/>
      <c r="K37" s="249"/>
      <c r="L37" s="248"/>
      <c r="M37" s="249"/>
      <c r="N37" s="250">
        <f t="array" ref="N37">SUM(IF(MOD(COLUMN(F37:M37),2)=0,F37:M37,0))</f>
        <v>0</v>
      </c>
      <c r="O37" s="250">
        <f t="array" ref="O37">SUM(IF(MOD(COLUMN(F37:M37),2)=1,F37:M37,0))</f>
        <v>0</v>
      </c>
      <c r="P37" s="248"/>
      <c r="Q37" s="248"/>
      <c r="R37" s="248"/>
      <c r="S37" s="386"/>
      <c r="T37" s="248"/>
      <c r="U37" s="249"/>
      <c r="V37" s="248"/>
      <c r="W37" s="249"/>
      <c r="X37" s="248">
        <v>0</v>
      </c>
      <c r="Y37" s="249">
        <v>4</v>
      </c>
      <c r="Z37" s="248">
        <v>0</v>
      </c>
      <c r="AA37" s="249">
        <v>8</v>
      </c>
      <c r="AB37" s="250">
        <f t="array" ref="AB37">SUM(IF(MOD(COLUMN(R37:AA37),2)=0,R37:AA37,0))</f>
        <v>0</v>
      </c>
      <c r="AC37" s="250">
        <f t="array" ref="AC37">SUM(IF(MOD(COLUMN(R37:AA37),2)=1,R37:AA37,0))</f>
        <v>12</v>
      </c>
      <c r="AD37" s="248"/>
      <c r="AE37" s="248"/>
      <c r="AF37" s="248"/>
      <c r="AG37" s="249"/>
      <c r="AH37" s="248"/>
      <c r="AI37" s="249"/>
      <c r="AJ37" s="248">
        <v>3</v>
      </c>
      <c r="AK37" s="249">
        <v>8</v>
      </c>
      <c r="AL37" s="248"/>
      <c r="AM37" s="249"/>
      <c r="AN37" s="248"/>
      <c r="AO37" s="249"/>
      <c r="AP37" s="250">
        <f t="array" ref="AP37">SUM(IF(MOD(COLUMN(AF37:AO37),2)=0,AF37:AO37,0))</f>
        <v>3</v>
      </c>
      <c r="AQ37" s="250">
        <f t="array" ref="AQ37">SUM(IF(MOD(COLUMN(AF37:AO37),2)=1,AF37:AO37,0))</f>
        <v>8</v>
      </c>
      <c r="AR37" s="248"/>
      <c r="AS37" s="248"/>
      <c r="AT37" s="248"/>
      <c r="AU37" s="249"/>
      <c r="AV37" s="248"/>
      <c r="AW37" s="249"/>
      <c r="AX37" s="248"/>
      <c r="AY37" s="249"/>
      <c r="AZ37" s="248"/>
      <c r="BA37" s="249"/>
      <c r="BB37" s="248"/>
      <c r="BC37" s="249"/>
      <c r="BD37" s="250">
        <f t="array" ref="BD37">SUM(IF(MOD(COLUMN(AT37:BC37),2)=0,AT37:BC37,0))</f>
        <v>0</v>
      </c>
      <c r="BE37" s="250">
        <f t="array" ref="BE37">SUM(IF(MOD(COLUMN(AT37:BC37),2)=1,AT37:BC37,0))</f>
        <v>0</v>
      </c>
      <c r="BF37" s="248"/>
      <c r="BG37" s="248"/>
      <c r="BH37" s="248"/>
      <c r="BI37" s="249"/>
      <c r="BJ37" s="248"/>
      <c r="BK37" s="249"/>
      <c r="BL37" s="248">
        <v>10</v>
      </c>
      <c r="BM37" s="249">
        <v>8</v>
      </c>
      <c r="BN37" s="248">
        <v>10</v>
      </c>
      <c r="BO37" s="249">
        <v>8</v>
      </c>
      <c r="BP37" s="250">
        <f t="array" ref="BP37">SUM(IF(MOD(COLUMN(BH37:BO37),2)=0,BH37:BO37,0))</f>
        <v>20</v>
      </c>
      <c r="BQ37" s="250">
        <f t="array" ref="BQ37">SUM(IF(MOD(COLUMN(BH37:BO37),2)=1,BH37:BO37,0))</f>
        <v>16</v>
      </c>
      <c r="BR37" s="248"/>
      <c r="BS37" s="239"/>
      <c r="BT37" s="480"/>
    </row>
    <row r="38" spans="1:72" outlineLevel="1">
      <c r="A38" s="409">
        <f t="shared" si="41"/>
        <v>0</v>
      </c>
      <c r="B38" s="405" t="s">
        <v>52</v>
      </c>
      <c r="C38" s="71" t="s">
        <v>99</v>
      </c>
      <c r="D38" s="246">
        <f t="shared" si="42"/>
        <v>0</v>
      </c>
      <c r="E38" s="247">
        <f t="shared" si="43"/>
        <v>0</v>
      </c>
      <c r="F38" s="248"/>
      <c r="G38" s="249"/>
      <c r="H38" s="248"/>
      <c r="I38" s="249"/>
      <c r="J38" s="248"/>
      <c r="K38" s="249"/>
      <c r="L38" s="248"/>
      <c r="M38" s="249"/>
      <c r="N38" s="250">
        <f t="array" ref="N38">SUM(IF(MOD(COLUMN(F38:M38),2)=0,F38:M38,0))</f>
        <v>0</v>
      </c>
      <c r="O38" s="250">
        <f t="array" ref="O38">SUM(IF(MOD(COLUMN(F38:M38),2)=1,F38:M38,0))</f>
        <v>0</v>
      </c>
      <c r="P38" s="248"/>
      <c r="Q38" s="248"/>
      <c r="R38" s="248"/>
      <c r="S38" s="386"/>
      <c r="T38" s="248"/>
      <c r="U38" s="249"/>
      <c r="V38" s="248"/>
      <c r="W38" s="249"/>
      <c r="X38" s="248"/>
      <c r="Y38" s="249"/>
      <c r="Z38" s="248"/>
      <c r="AA38" s="249"/>
      <c r="AB38" s="250">
        <f t="array" ref="AB38">SUM(IF(MOD(COLUMN(R38:AA38),2)=0,R38:AA38,0))</f>
        <v>0</v>
      </c>
      <c r="AC38" s="250">
        <f t="array" ref="AC38">SUM(IF(MOD(COLUMN(R38:AA38),2)=1,R38:AA38,0))</f>
        <v>0</v>
      </c>
      <c r="AD38" s="248"/>
      <c r="AE38" s="248"/>
      <c r="AF38" s="248"/>
      <c r="AG38" s="249"/>
      <c r="AH38" s="248"/>
      <c r="AI38" s="249"/>
      <c r="AJ38" s="248"/>
      <c r="AK38" s="249"/>
      <c r="AL38" s="248"/>
      <c r="AM38" s="249"/>
      <c r="AN38" s="248"/>
      <c r="AO38" s="249"/>
      <c r="AP38" s="250">
        <f t="array" ref="AP38">SUM(IF(MOD(COLUMN(AF38:AO38),2)=0,AF38:AO38,0))</f>
        <v>0</v>
      </c>
      <c r="AQ38" s="250">
        <f t="array" ref="AQ38">SUM(IF(MOD(COLUMN(AF38:AO38),2)=1,AF38:AO38,0))</f>
        <v>0</v>
      </c>
      <c r="AR38" s="248"/>
      <c r="AS38" s="248"/>
      <c r="AT38" s="248"/>
      <c r="AU38" s="249"/>
      <c r="AV38" s="248"/>
      <c r="AW38" s="249"/>
      <c r="AX38" s="248"/>
      <c r="AY38" s="249"/>
      <c r="AZ38" s="248"/>
      <c r="BA38" s="249"/>
      <c r="BB38" s="248"/>
      <c r="BC38" s="249"/>
      <c r="BD38" s="250">
        <f t="array" ref="BD38">SUM(IF(MOD(COLUMN(AT38:BC38),2)=0,AT38:BC38,0))</f>
        <v>0</v>
      </c>
      <c r="BE38" s="250">
        <f t="array" ref="BE38">SUM(IF(MOD(COLUMN(AT38:BC38),2)=1,AT38:BC38,0))</f>
        <v>0</v>
      </c>
      <c r="BF38" s="248"/>
      <c r="BG38" s="248"/>
      <c r="BH38" s="248"/>
      <c r="BI38" s="249"/>
      <c r="BJ38" s="248"/>
      <c r="BK38" s="249"/>
      <c r="BL38" s="248"/>
      <c r="BM38" s="249"/>
      <c r="BN38" s="248"/>
      <c r="BO38" s="249"/>
      <c r="BP38" s="250">
        <f t="array" ref="BP38">SUM(IF(MOD(COLUMN(BH38:BO38),2)=0,BH38:BO38,0))</f>
        <v>0</v>
      </c>
      <c r="BQ38" s="250">
        <f t="array" ref="BQ38">SUM(IF(MOD(COLUMN(BH38:BO38),2)=1,BH38:BO38,0))</f>
        <v>0</v>
      </c>
      <c r="BR38" s="248"/>
      <c r="BS38" s="239"/>
      <c r="BT38" s="480"/>
    </row>
    <row r="39" spans="1:72" outlineLevel="1">
      <c r="A39" s="409">
        <f t="shared" si="41"/>
        <v>34.18181818181818</v>
      </c>
      <c r="B39" s="406" t="s">
        <v>54</v>
      </c>
      <c r="C39" s="71" t="s">
        <v>99</v>
      </c>
      <c r="D39" s="246">
        <f t="shared" si="42"/>
        <v>376</v>
      </c>
      <c r="E39" s="247">
        <f t="shared" si="43"/>
        <v>88</v>
      </c>
      <c r="F39" s="248"/>
      <c r="G39" s="249"/>
      <c r="H39" s="248"/>
      <c r="I39" s="249"/>
      <c r="J39" s="248"/>
      <c r="K39" s="249"/>
      <c r="L39" s="248"/>
      <c r="M39" s="249"/>
      <c r="N39" s="250">
        <f t="array" ref="N39">SUM(IF(MOD(COLUMN(F39:M39),2)=0,F39:M39,0))</f>
        <v>0</v>
      </c>
      <c r="O39" s="250">
        <f t="array" ref="O39">SUM(IF(MOD(COLUMN(F39:M39),2)=1,F39:M39,0))</f>
        <v>0</v>
      </c>
      <c r="P39" s="248"/>
      <c r="Q39" s="248"/>
      <c r="R39" s="248">
        <v>27</v>
      </c>
      <c r="S39" s="386">
        <v>8</v>
      </c>
      <c r="T39" s="248">
        <v>30</v>
      </c>
      <c r="U39" s="249">
        <v>8</v>
      </c>
      <c r="V39" s="248"/>
      <c r="W39" s="249"/>
      <c r="X39" s="248"/>
      <c r="Y39" s="249"/>
      <c r="Z39" s="248"/>
      <c r="AA39" s="249"/>
      <c r="AB39" s="250">
        <f t="array" ref="AB39">SUM(IF(MOD(COLUMN(R39:AA39),2)=0,R39:AA39,0))</f>
        <v>57</v>
      </c>
      <c r="AC39" s="250">
        <f t="array" ref="AC39">SUM(IF(MOD(COLUMN(R39:AA39),2)=1,R39:AA39,0))</f>
        <v>16</v>
      </c>
      <c r="AD39" s="248"/>
      <c r="AE39" s="248"/>
      <c r="AF39" s="248">
        <v>20</v>
      </c>
      <c r="AG39" s="249">
        <v>8</v>
      </c>
      <c r="AH39" s="248">
        <v>20</v>
      </c>
      <c r="AI39" s="249">
        <v>8</v>
      </c>
      <c r="AJ39" s="248"/>
      <c r="AK39" s="249"/>
      <c r="AL39" s="248"/>
      <c r="AM39" s="249"/>
      <c r="AN39" s="248"/>
      <c r="AO39" s="249"/>
      <c r="AP39" s="250">
        <f t="array" ref="AP39">SUM(IF(MOD(COLUMN(AF39:AO39),2)=0,AF39:AO39,0))</f>
        <v>40</v>
      </c>
      <c r="AQ39" s="250">
        <f t="array" ref="AQ39">SUM(IF(MOD(COLUMN(AF39:AO39),2)=1,AF39:AO39,0))</f>
        <v>16</v>
      </c>
      <c r="AR39" s="248"/>
      <c r="AS39" s="248"/>
      <c r="AT39" s="248">
        <v>57</v>
      </c>
      <c r="AU39" s="249">
        <v>8</v>
      </c>
      <c r="AV39" s="248">
        <v>40</v>
      </c>
      <c r="AW39" s="249">
        <v>8</v>
      </c>
      <c r="AX39" s="248">
        <v>48</v>
      </c>
      <c r="AY39" s="249">
        <v>8</v>
      </c>
      <c r="AZ39" s="248">
        <v>57</v>
      </c>
      <c r="BA39" s="249">
        <v>8</v>
      </c>
      <c r="BB39" s="248">
        <v>0</v>
      </c>
      <c r="BC39" s="249">
        <v>8</v>
      </c>
      <c r="BD39" s="250">
        <f t="array" ref="BD39">SUM(IF(MOD(COLUMN(AT39:BC39),2)=0,AT39:BC39,0))</f>
        <v>202</v>
      </c>
      <c r="BE39" s="250">
        <f t="array" ref="BE39">SUM(IF(MOD(COLUMN(AT39:BC39),2)=1,AT39:BC39,0))</f>
        <v>40</v>
      </c>
      <c r="BF39" s="248"/>
      <c r="BG39" s="248"/>
      <c r="BH39" s="248">
        <v>20</v>
      </c>
      <c r="BI39" s="249">
        <v>8</v>
      </c>
      <c r="BJ39" s="248">
        <v>57</v>
      </c>
      <c r="BK39" s="249">
        <v>8</v>
      </c>
      <c r="BL39" s="248"/>
      <c r="BM39" s="249"/>
      <c r="BN39" s="248"/>
      <c r="BO39" s="249"/>
      <c r="BP39" s="250">
        <f t="array" ref="BP39">SUM(IF(MOD(COLUMN(BH39:BO39),2)=0,BH39:BO39,0))</f>
        <v>77</v>
      </c>
      <c r="BQ39" s="250">
        <f t="array" ref="BQ39">SUM(IF(MOD(COLUMN(BH39:BO39),2)=1,BH39:BO39,0))</f>
        <v>16</v>
      </c>
      <c r="BR39" s="248"/>
      <c r="BS39" s="239"/>
      <c r="BT39" s="480"/>
    </row>
    <row r="40" spans="1:72" outlineLevel="1">
      <c r="A40" s="409">
        <f t="shared" si="41"/>
        <v>0</v>
      </c>
      <c r="B40" s="406" t="s">
        <v>56</v>
      </c>
      <c r="C40" s="71" t="s">
        <v>99</v>
      </c>
      <c r="D40" s="246">
        <f t="shared" si="42"/>
        <v>0</v>
      </c>
      <c r="E40" s="247">
        <f t="shared" si="43"/>
        <v>60</v>
      </c>
      <c r="F40" s="248"/>
      <c r="G40" s="249">
        <v>8</v>
      </c>
      <c r="H40" s="248"/>
      <c r="I40" s="249">
        <v>8</v>
      </c>
      <c r="J40" s="248"/>
      <c r="K40" s="249">
        <v>8</v>
      </c>
      <c r="L40" s="248"/>
      <c r="M40" s="249">
        <v>8</v>
      </c>
      <c r="N40" s="250">
        <f t="array" ref="N40">SUM(IF(MOD(COLUMN(F40:M40),2)=0,F40:M40,0))</f>
        <v>0</v>
      </c>
      <c r="O40" s="250">
        <f t="array" ref="O40">SUM(IF(MOD(COLUMN(F40:M40),2)=1,F40:M40,0))</f>
        <v>32</v>
      </c>
      <c r="P40" s="248"/>
      <c r="Q40" s="248"/>
      <c r="R40" s="248"/>
      <c r="S40" s="386"/>
      <c r="T40" s="248"/>
      <c r="U40" s="249"/>
      <c r="V40" s="248"/>
      <c r="W40" s="249">
        <v>8</v>
      </c>
      <c r="X40" s="248"/>
      <c r="Y40" s="249">
        <v>4</v>
      </c>
      <c r="Z40" s="248"/>
      <c r="AA40" s="249"/>
      <c r="AB40" s="250">
        <f t="array" ref="AB40">SUM(IF(MOD(COLUMN(R40:AA40),2)=0,R40:AA40,0))</f>
        <v>0</v>
      </c>
      <c r="AC40" s="250">
        <f t="array" ref="AC40">SUM(IF(MOD(COLUMN(R40:AA40),2)=1,R40:AA40,0))</f>
        <v>12</v>
      </c>
      <c r="AD40" s="248"/>
      <c r="AE40" s="248"/>
      <c r="AF40" s="248"/>
      <c r="AG40" s="249"/>
      <c r="AH40" s="248"/>
      <c r="AI40" s="249"/>
      <c r="AJ40" s="248"/>
      <c r="AK40" s="249"/>
      <c r="AL40" s="248"/>
      <c r="AM40" s="249">
        <v>8</v>
      </c>
      <c r="AN40" s="248"/>
      <c r="AO40" s="249">
        <v>8</v>
      </c>
      <c r="AP40" s="250">
        <f t="array" ref="AP40">SUM(IF(MOD(COLUMN(AF40:AO40),2)=0,AF40:AO40,0))</f>
        <v>0</v>
      </c>
      <c r="AQ40" s="250">
        <f t="array" ref="AQ40">SUM(IF(MOD(COLUMN(AF40:AO40),2)=1,AF40:AO40,0))</f>
        <v>16</v>
      </c>
      <c r="AR40" s="248"/>
      <c r="AS40" s="248"/>
      <c r="AT40" s="248"/>
      <c r="AU40" s="249"/>
      <c r="AV40" s="248"/>
      <c r="AW40" s="249"/>
      <c r="AX40" s="248"/>
      <c r="AY40" s="249"/>
      <c r="AZ40" s="248"/>
      <c r="BA40" s="249"/>
      <c r="BB40" s="248"/>
      <c r="BC40" s="249"/>
      <c r="BD40" s="250">
        <f t="array" ref="BD40">SUM(IF(MOD(COLUMN(AT40:BC40),2)=0,AT40:BC40,0))</f>
        <v>0</v>
      </c>
      <c r="BE40" s="250">
        <f t="array" ref="BE40">SUM(IF(MOD(COLUMN(AT40:BC40),2)=1,AT40:BC40,0))</f>
        <v>0</v>
      </c>
      <c r="BF40" s="248"/>
      <c r="BG40" s="248"/>
      <c r="BH40" s="248"/>
      <c r="BI40" s="249"/>
      <c r="BJ40" s="248"/>
      <c r="BK40" s="249"/>
      <c r="BL40" s="248"/>
      <c r="BM40" s="249"/>
      <c r="BN40" s="248"/>
      <c r="BO40" s="249"/>
      <c r="BP40" s="250">
        <f t="array" ref="BP40">SUM(IF(MOD(COLUMN(BH40:BO40),2)=0,BH40:BO40,0))</f>
        <v>0</v>
      </c>
      <c r="BQ40" s="250">
        <f t="array" ref="BQ40">SUM(IF(MOD(COLUMN(BH40:BO40),2)=1,BH40:BO40,0))</f>
        <v>0</v>
      </c>
      <c r="BR40" s="248"/>
      <c r="BS40" s="239"/>
      <c r="BT40" s="480"/>
    </row>
    <row r="41" spans="1:72" outlineLevel="1">
      <c r="A41" s="409">
        <f t="shared" si="41"/>
        <v>0</v>
      </c>
      <c r="B41" s="406" t="s">
        <v>21</v>
      </c>
      <c r="C41" s="71" t="s">
        <v>99</v>
      </c>
      <c r="D41" s="246">
        <f t="shared" si="42"/>
        <v>0</v>
      </c>
      <c r="E41" s="247">
        <f t="shared" si="43"/>
        <v>0</v>
      </c>
      <c r="F41" s="248"/>
      <c r="G41" s="249"/>
      <c r="H41" s="248"/>
      <c r="I41" s="249"/>
      <c r="J41" s="248"/>
      <c r="K41" s="249"/>
      <c r="L41" s="248"/>
      <c r="M41" s="249"/>
      <c r="N41" s="250">
        <f t="array" ref="N41">SUM(IF(MOD(COLUMN(F41:M41),2)=0,F41:M41,0))</f>
        <v>0</v>
      </c>
      <c r="O41" s="250">
        <f t="array" ref="O41">SUM(IF(MOD(COLUMN(F41:M41),2)=1,F41:M41,0))</f>
        <v>0</v>
      </c>
      <c r="P41" s="248"/>
      <c r="Q41" s="248"/>
      <c r="R41" s="248"/>
      <c r="S41" s="386"/>
      <c r="T41" s="248"/>
      <c r="U41" s="249"/>
      <c r="V41" s="248"/>
      <c r="W41" s="249"/>
      <c r="X41" s="248"/>
      <c r="Y41" s="249"/>
      <c r="Z41" s="248"/>
      <c r="AA41" s="249"/>
      <c r="AB41" s="250">
        <f t="array" ref="AB41">SUM(IF(MOD(COLUMN(R41:AA41),2)=0,R41:AA41,0))</f>
        <v>0</v>
      </c>
      <c r="AC41" s="250">
        <f t="array" ref="AC41">SUM(IF(MOD(COLUMN(R41:AA41),2)=1,R41:AA41,0))</f>
        <v>0</v>
      </c>
      <c r="AD41" s="248"/>
      <c r="AE41" s="248"/>
      <c r="AF41" s="248"/>
      <c r="AG41" s="249"/>
      <c r="AH41" s="248"/>
      <c r="AI41" s="249"/>
      <c r="AJ41" s="248"/>
      <c r="AK41" s="249"/>
      <c r="AL41" s="248"/>
      <c r="AM41" s="249"/>
      <c r="AN41" s="248"/>
      <c r="AO41" s="249"/>
      <c r="AP41" s="250">
        <f t="array" ref="AP41">SUM(IF(MOD(COLUMN(AF41:AO41),2)=0,AF41:AO41,0))</f>
        <v>0</v>
      </c>
      <c r="AQ41" s="250">
        <f t="array" ref="AQ41">SUM(IF(MOD(COLUMN(AF41:AO41),2)=1,AF41:AO41,0))</f>
        <v>0</v>
      </c>
      <c r="AR41" s="248"/>
      <c r="AS41" s="248"/>
      <c r="AT41" s="248"/>
      <c r="AU41" s="249"/>
      <c r="AV41" s="248"/>
      <c r="AW41" s="249"/>
      <c r="AX41" s="248"/>
      <c r="AY41" s="249"/>
      <c r="AZ41" s="248"/>
      <c r="BA41" s="249"/>
      <c r="BB41" s="248"/>
      <c r="BC41" s="249"/>
      <c r="BD41" s="250">
        <f t="array" ref="BD41">SUM(IF(MOD(COLUMN(AT41:BC41),2)=0,AT41:BC41,0))</f>
        <v>0</v>
      </c>
      <c r="BE41" s="250">
        <f t="array" ref="BE41">SUM(IF(MOD(COLUMN(AT41:BC41),2)=1,AT41:BC41,0))</f>
        <v>0</v>
      </c>
      <c r="BF41" s="248"/>
      <c r="BG41" s="248"/>
      <c r="BH41" s="248"/>
      <c r="BI41" s="249"/>
      <c r="BJ41" s="248"/>
      <c r="BK41" s="249"/>
      <c r="BL41" s="248"/>
      <c r="BM41" s="249"/>
      <c r="BN41" s="248"/>
      <c r="BO41" s="249"/>
      <c r="BP41" s="250">
        <f t="array" ref="BP41">SUM(IF(MOD(COLUMN(BH41:BO41),2)=0,BH41:BO41,0))</f>
        <v>0</v>
      </c>
      <c r="BQ41" s="250">
        <f t="array" ref="BQ41">SUM(IF(MOD(COLUMN(BH41:BO41),2)=1,BH41:BO41,0))</f>
        <v>0</v>
      </c>
      <c r="BR41" s="248"/>
      <c r="BS41" s="239"/>
      <c r="BT41" s="480"/>
    </row>
    <row r="42" spans="1:72" outlineLevel="1">
      <c r="A42" s="409">
        <f t="shared" si="41"/>
        <v>0</v>
      </c>
      <c r="B42" s="405" t="s">
        <v>22</v>
      </c>
      <c r="C42" s="71" t="s">
        <v>99</v>
      </c>
      <c r="D42" s="246">
        <f t="shared" si="42"/>
        <v>0</v>
      </c>
      <c r="E42" s="247">
        <f t="shared" si="43"/>
        <v>0</v>
      </c>
      <c r="F42" s="248"/>
      <c r="G42" s="249"/>
      <c r="H42" s="248"/>
      <c r="I42" s="249"/>
      <c r="J42" s="248"/>
      <c r="K42" s="249"/>
      <c r="L42" s="248"/>
      <c r="M42" s="249"/>
      <c r="N42" s="250">
        <f t="array" ref="N42">SUM(IF(MOD(COLUMN(F42:M42),2)=0,F42:M42,0))</f>
        <v>0</v>
      </c>
      <c r="O42" s="250">
        <f t="array" ref="O42">SUM(IF(MOD(COLUMN(F42:M42),2)=1,F42:M42,0))</f>
        <v>0</v>
      </c>
      <c r="P42" s="248"/>
      <c r="Q42" s="248"/>
      <c r="R42" s="248"/>
      <c r="S42" s="386"/>
      <c r="T42" s="248"/>
      <c r="U42" s="249"/>
      <c r="V42" s="248"/>
      <c r="W42" s="249"/>
      <c r="X42" s="248"/>
      <c r="Y42" s="249"/>
      <c r="Z42" s="248"/>
      <c r="AA42" s="249"/>
      <c r="AB42" s="250">
        <f t="array" ref="AB42">SUM(IF(MOD(COLUMN(R42:AA42),2)=0,R42:AA42,0))</f>
        <v>0</v>
      </c>
      <c r="AC42" s="250">
        <f t="array" ref="AC42">SUM(IF(MOD(COLUMN(R42:AA42),2)=1,R42:AA42,0))</f>
        <v>0</v>
      </c>
      <c r="AD42" s="248"/>
      <c r="AE42" s="248"/>
      <c r="AF42" s="248"/>
      <c r="AG42" s="249"/>
      <c r="AH42" s="248"/>
      <c r="AI42" s="249"/>
      <c r="AJ42" s="248"/>
      <c r="AK42" s="249"/>
      <c r="AL42" s="248"/>
      <c r="AM42" s="249"/>
      <c r="AN42" s="248"/>
      <c r="AO42" s="249"/>
      <c r="AP42" s="250">
        <f t="array" ref="AP42">SUM(IF(MOD(COLUMN(AF42:AO42),2)=0,AF42:AO42,0))</f>
        <v>0</v>
      </c>
      <c r="AQ42" s="250">
        <f t="array" ref="AQ42">SUM(IF(MOD(COLUMN(AF42:AO42),2)=1,AF42:AO42,0))</f>
        <v>0</v>
      </c>
      <c r="AR42" s="248"/>
      <c r="AS42" s="248"/>
      <c r="AT42" s="248"/>
      <c r="AU42" s="249"/>
      <c r="AV42" s="248"/>
      <c r="AW42" s="249"/>
      <c r="AX42" s="248"/>
      <c r="AY42" s="249"/>
      <c r="AZ42" s="248"/>
      <c r="BA42" s="249"/>
      <c r="BB42" s="248"/>
      <c r="BC42" s="249"/>
      <c r="BD42" s="250">
        <f t="array" ref="BD42">SUM(IF(MOD(COLUMN(AT42:BC42),2)=0,AT42:BC42,0))</f>
        <v>0</v>
      </c>
      <c r="BE42" s="250">
        <f t="array" ref="BE42">SUM(IF(MOD(COLUMN(AT42:BC42),2)=1,AT42:BC42,0))</f>
        <v>0</v>
      </c>
      <c r="BF42" s="248"/>
      <c r="BG42" s="248"/>
      <c r="BH42" s="248"/>
      <c r="BI42" s="249"/>
      <c r="BJ42" s="248"/>
      <c r="BK42" s="249"/>
      <c r="BL42" s="248"/>
      <c r="BM42" s="249"/>
      <c r="BN42" s="248"/>
      <c r="BO42" s="249"/>
      <c r="BP42" s="250">
        <f t="array" ref="BP42">SUM(IF(MOD(COLUMN(BH42:BO42),2)=0,BH42:BO42,0))</f>
        <v>0</v>
      </c>
      <c r="BQ42" s="250">
        <f t="array" ref="BQ42">SUM(IF(MOD(COLUMN(BH42:BO42),2)=1,BH42:BO42,0))</f>
        <v>0</v>
      </c>
      <c r="BR42" s="248"/>
      <c r="BS42" s="239"/>
      <c r="BT42" s="480"/>
    </row>
    <row r="43" spans="1:72" s="236" customFormat="1">
      <c r="A43" s="410"/>
      <c r="C43" s="237"/>
      <c r="D43" s="251"/>
      <c r="E43" s="252"/>
      <c r="F43" s="253"/>
      <c r="G43" s="254"/>
      <c r="H43" s="253"/>
      <c r="I43" s="254"/>
      <c r="J43" s="253"/>
      <c r="K43" s="254"/>
      <c r="L43" s="253"/>
      <c r="M43" s="254"/>
      <c r="N43" s="250"/>
      <c r="O43" s="250"/>
      <c r="P43" s="253"/>
      <c r="Q43" s="254"/>
      <c r="R43" s="253"/>
      <c r="S43" s="388"/>
      <c r="T43" s="253"/>
      <c r="U43" s="254"/>
      <c r="V43" s="253"/>
      <c r="W43" s="254"/>
      <c r="X43" s="253"/>
      <c r="Y43" s="254"/>
      <c r="Z43" s="253"/>
      <c r="AA43" s="254"/>
      <c r="AB43" s="255"/>
      <c r="AC43" s="256"/>
      <c r="AD43" s="253"/>
      <c r="AE43" s="254"/>
      <c r="AF43" s="253"/>
      <c r="AG43" s="240"/>
      <c r="AH43" s="253"/>
      <c r="AI43" s="254"/>
      <c r="AJ43" s="253"/>
      <c r="AK43" s="254"/>
      <c r="AL43" s="253"/>
      <c r="AM43" s="254"/>
      <c r="AN43" s="253"/>
      <c r="AO43" s="254"/>
      <c r="AP43" s="255"/>
      <c r="AQ43" s="256"/>
      <c r="AR43" s="253"/>
      <c r="AS43" s="254"/>
      <c r="AT43" s="253"/>
      <c r="AU43" s="240"/>
      <c r="AV43" s="253"/>
      <c r="AW43" s="254"/>
      <c r="AX43" s="253"/>
      <c r="AY43" s="254"/>
      <c r="AZ43" s="253"/>
      <c r="BA43" s="254"/>
      <c r="BB43" s="253"/>
      <c r="BC43" s="254"/>
      <c r="BD43" s="255"/>
      <c r="BE43" s="256"/>
      <c r="BF43" s="253"/>
      <c r="BG43" s="254"/>
      <c r="BH43" s="253"/>
      <c r="BI43" s="240"/>
      <c r="BJ43" s="253"/>
      <c r="BK43" s="254"/>
      <c r="BL43" s="253"/>
      <c r="BM43" s="254"/>
      <c r="BN43" s="253"/>
      <c r="BO43" s="254"/>
      <c r="BP43" s="255"/>
      <c r="BQ43" s="256"/>
      <c r="BR43" s="253"/>
      <c r="BS43" s="240"/>
      <c r="BT43" s="480"/>
    </row>
    <row r="44" spans="1:72" outlineLevel="1">
      <c r="A44" s="409">
        <f>IF(E44=0,0,D44/(E44/$C$14)/$C$13)</f>
        <v>0</v>
      </c>
      <c r="B44" s="405" t="s">
        <v>46</v>
      </c>
      <c r="C44" s="71" t="s">
        <v>100</v>
      </c>
      <c r="D44" s="246">
        <f>SUMIF($F$14:$BS$14,"*Total*",$F44:$BS44)</f>
        <v>0</v>
      </c>
      <c r="E44" s="247">
        <f>SUMIFS(F44:BS44, $F$13:$BS$13,"x",$F$16:$BS$16,"*Effort*")</f>
        <v>0</v>
      </c>
      <c r="F44" s="248"/>
      <c r="G44" s="249"/>
      <c r="H44" s="248"/>
      <c r="I44" s="249"/>
      <c r="J44" s="248"/>
      <c r="K44" s="249"/>
      <c r="L44" s="248"/>
      <c r="M44" s="249"/>
      <c r="N44" s="250">
        <f t="array" ref="N44">SUM(IF(MOD(COLUMN(F44:M44),2)=0,F44:M44,0))</f>
        <v>0</v>
      </c>
      <c r="O44" s="250">
        <f t="array" ref="O44">SUM(IF(MOD(COLUMN(F44:M44),2)=1,F44:M44,0))</f>
        <v>0</v>
      </c>
      <c r="P44" s="248"/>
      <c r="Q44" s="248"/>
      <c r="R44" s="248"/>
      <c r="S44" s="249"/>
      <c r="T44" s="248"/>
      <c r="U44" s="249"/>
      <c r="V44" s="248"/>
      <c r="W44" s="249"/>
      <c r="X44" s="248"/>
      <c r="Y44" s="249"/>
      <c r="Z44" s="248"/>
      <c r="AA44" s="249"/>
      <c r="AB44" s="250">
        <f t="array" ref="AB44">SUM(IF(MOD(COLUMN(R44:AA44),2)=0,R44:AA44,0))</f>
        <v>0</v>
      </c>
      <c r="AC44" s="250">
        <f t="array" ref="AC44">SUM(IF(MOD(COLUMN(R44:AA44),2)=1,R44:AA44,0))</f>
        <v>0</v>
      </c>
      <c r="AD44" s="248"/>
      <c r="AE44" s="248"/>
      <c r="AF44" s="248"/>
      <c r="AG44" s="249"/>
      <c r="AH44" s="248"/>
      <c r="AI44" s="249"/>
      <c r="AJ44" s="248"/>
      <c r="AK44" s="249"/>
      <c r="AL44" s="248"/>
      <c r="AM44" s="249"/>
      <c r="AN44" s="248"/>
      <c r="AO44" s="249"/>
      <c r="AP44" s="250">
        <f t="array" ref="AP44">SUM(IF(MOD(COLUMN(AF44:AO44),2)=0,AF44:AO44,0))</f>
        <v>0</v>
      </c>
      <c r="AQ44" s="250">
        <f t="array" ref="AQ44">SUM(IF(MOD(COLUMN(AF44:AO44),2)=1,AF44:AO44,0))</f>
        <v>0</v>
      </c>
      <c r="AR44" s="248"/>
      <c r="AS44" s="248"/>
      <c r="AT44" s="248"/>
      <c r="AU44" s="249"/>
      <c r="AV44" s="248"/>
      <c r="AW44" s="249"/>
      <c r="AX44" s="248"/>
      <c r="AY44" s="249"/>
      <c r="AZ44" s="248"/>
      <c r="BA44" s="398"/>
      <c r="BB44" s="248"/>
      <c r="BC44" s="249"/>
      <c r="BD44" s="250">
        <f t="array" ref="BD44">SUM(IF(MOD(COLUMN(AT44:BC44),2)=0,AT44:BC44,0))</f>
        <v>0</v>
      </c>
      <c r="BE44" s="250">
        <f t="array" ref="BE44">SUM(IF(MOD(COLUMN(AT44:BC44),2)=1,AT44:BC44,0))</f>
        <v>0</v>
      </c>
      <c r="BF44" s="248"/>
      <c r="BG44" s="248"/>
      <c r="BH44" s="248"/>
      <c r="BI44" s="249"/>
      <c r="BJ44" s="248"/>
      <c r="BK44" s="249"/>
      <c r="BL44" s="248"/>
      <c r="BM44" s="249"/>
      <c r="BN44" s="248"/>
      <c r="BO44" s="249"/>
      <c r="BP44" s="250">
        <f t="array" ref="BP44">SUM(IF(MOD(COLUMN(BH44:BO44),2)=0,BH44:BO44,0))</f>
        <v>0</v>
      </c>
      <c r="BQ44" s="250">
        <f t="array" ref="BQ44">SUM(IF(MOD(COLUMN(BH44:BO44),2)=1,BH44:BO44,0))</f>
        <v>0</v>
      </c>
      <c r="BR44" s="248"/>
      <c r="BS44" s="239"/>
      <c r="BT44" s="480"/>
    </row>
    <row r="45" spans="1:72" outlineLevel="1">
      <c r="A45" s="409">
        <f t="shared" ref="A45:A51" si="44">IF(E45=0,0,D45/(E45/$C$14)/$C$13)</f>
        <v>0</v>
      </c>
      <c r="B45" s="405" t="s">
        <v>48</v>
      </c>
      <c r="C45" s="71" t="s">
        <v>100</v>
      </c>
      <c r="D45" s="246">
        <f t="shared" ref="D45:D51" si="45">SUMIF($F$14:$BS$14,"*Total*",$F45:$BS45)</f>
        <v>0</v>
      </c>
      <c r="E45" s="247">
        <f t="shared" ref="E45:E51" si="46">SUMIFS(F45:BS45, $F$13:$BS$13,"x",$F$16:$BS$16,"*Effort*")</f>
        <v>0</v>
      </c>
      <c r="F45" s="248"/>
      <c r="G45" s="249"/>
      <c r="H45" s="248"/>
      <c r="I45" s="249"/>
      <c r="J45" s="248"/>
      <c r="K45" s="249"/>
      <c r="L45" s="248"/>
      <c r="M45" s="249"/>
      <c r="N45" s="250">
        <f t="array" ref="N45">SUM(IF(MOD(COLUMN(F45:M45),2)=0,F45:M45,0))</f>
        <v>0</v>
      </c>
      <c r="O45" s="250">
        <f t="array" ref="O45">SUM(IF(MOD(COLUMN(F45:M45),2)=1,F45:M45,0))</f>
        <v>0</v>
      </c>
      <c r="P45" s="248"/>
      <c r="Q45" s="248"/>
      <c r="R45" s="248"/>
      <c r="S45" s="249"/>
      <c r="T45" s="248"/>
      <c r="U45" s="249"/>
      <c r="V45" s="248"/>
      <c r="W45" s="249"/>
      <c r="X45" s="248"/>
      <c r="Y45" s="249"/>
      <c r="Z45" s="248"/>
      <c r="AA45" s="249"/>
      <c r="AB45" s="250">
        <f t="array" ref="AB45">SUM(IF(MOD(COLUMN(R45:AA45),2)=0,R45:AA45,0))</f>
        <v>0</v>
      </c>
      <c r="AC45" s="250">
        <f t="array" ref="AC45">SUM(IF(MOD(COLUMN(R45:AA45),2)=1,R45:AA45,0))</f>
        <v>0</v>
      </c>
      <c r="AD45" s="248"/>
      <c r="AE45" s="248"/>
      <c r="AF45" s="248"/>
      <c r="AG45" s="249"/>
      <c r="AH45" s="248"/>
      <c r="AI45" s="249"/>
      <c r="AJ45" s="248"/>
      <c r="AK45" s="249"/>
      <c r="AL45" s="248"/>
      <c r="AM45" s="249"/>
      <c r="AN45" s="248"/>
      <c r="AO45" s="249"/>
      <c r="AP45" s="250">
        <f t="array" ref="AP45">SUM(IF(MOD(COLUMN(AF45:AO45),2)=0,AF45:AO45,0))</f>
        <v>0</v>
      </c>
      <c r="AQ45" s="250">
        <f t="array" ref="AQ45">SUM(IF(MOD(COLUMN(AF45:AO45),2)=1,AF45:AO45,0))</f>
        <v>0</v>
      </c>
      <c r="AR45" s="248"/>
      <c r="AS45" s="248"/>
      <c r="AT45" s="248"/>
      <c r="AU45" s="249"/>
      <c r="AV45" s="248"/>
      <c r="AW45" s="249"/>
      <c r="AX45" s="248"/>
      <c r="AY45" s="249"/>
      <c r="AZ45" s="248"/>
      <c r="BA45" s="398"/>
      <c r="BB45" s="248"/>
      <c r="BC45" s="249"/>
      <c r="BD45" s="250">
        <f t="array" ref="BD45">SUM(IF(MOD(COLUMN(AT45:BC45),2)=0,AT45:BC45,0))</f>
        <v>0</v>
      </c>
      <c r="BE45" s="250">
        <f t="array" ref="BE45">SUM(IF(MOD(COLUMN(AT45:BC45),2)=1,AT45:BC45,0))</f>
        <v>0</v>
      </c>
      <c r="BF45" s="248"/>
      <c r="BG45" s="248"/>
      <c r="BH45" s="248"/>
      <c r="BI45" s="249"/>
      <c r="BJ45" s="248"/>
      <c r="BK45" s="249"/>
      <c r="BL45" s="248"/>
      <c r="BM45" s="249"/>
      <c r="BN45" s="248"/>
      <c r="BO45" s="249"/>
      <c r="BP45" s="250">
        <f t="array" ref="BP45">SUM(IF(MOD(COLUMN(BH45:BO45),2)=0,BH45:BO45,0))</f>
        <v>0</v>
      </c>
      <c r="BQ45" s="250">
        <f t="array" ref="BQ45">SUM(IF(MOD(COLUMN(BH45:BO45),2)=1,BH45:BO45,0))</f>
        <v>0</v>
      </c>
      <c r="BR45" s="248"/>
      <c r="BS45" s="239"/>
      <c r="BT45" s="480"/>
    </row>
    <row r="46" spans="1:72" outlineLevel="1">
      <c r="A46" s="409">
        <f t="shared" si="44"/>
        <v>3.0843373493975905</v>
      </c>
      <c r="B46" s="405" t="s">
        <v>50</v>
      </c>
      <c r="C46" s="71" t="s">
        <v>100</v>
      </c>
      <c r="D46" s="246">
        <f t="shared" si="45"/>
        <v>16</v>
      </c>
      <c r="E46" s="247">
        <f t="shared" si="46"/>
        <v>41.5</v>
      </c>
      <c r="F46" s="248"/>
      <c r="G46" s="249">
        <v>3</v>
      </c>
      <c r="H46" s="248">
        <v>2</v>
      </c>
      <c r="I46" s="249">
        <v>3</v>
      </c>
      <c r="J46" s="248"/>
      <c r="K46" s="249">
        <v>3</v>
      </c>
      <c r="L46" s="248"/>
      <c r="M46" s="249">
        <v>3</v>
      </c>
      <c r="N46" s="250">
        <f t="array" ref="N46">SUM(IF(MOD(COLUMN(F46:M46),2)=0,F46:M46,0))</f>
        <v>2</v>
      </c>
      <c r="O46" s="250">
        <f t="array" ref="O46">SUM(IF(MOD(COLUMN(F46:M46),2)=1,F46:M46,0))</f>
        <v>12</v>
      </c>
      <c r="P46" s="248"/>
      <c r="Q46" s="248"/>
      <c r="R46" s="248"/>
      <c r="S46" s="249">
        <v>3</v>
      </c>
      <c r="T46" s="248"/>
      <c r="U46" s="249">
        <v>3</v>
      </c>
      <c r="V46" s="248">
        <v>5</v>
      </c>
      <c r="W46" s="249">
        <v>2.5</v>
      </c>
      <c r="X46" s="248"/>
      <c r="Y46" s="249"/>
      <c r="Z46" s="248"/>
      <c r="AA46" s="249"/>
      <c r="AB46" s="250">
        <f t="array" ref="AB46">SUM(IF(MOD(COLUMN(R46:AA46),2)=0,R46:AA46,0))</f>
        <v>5</v>
      </c>
      <c r="AC46" s="250">
        <f t="array" ref="AC46">SUM(IF(MOD(COLUMN(R46:AA46),2)=1,R46:AA46,0))</f>
        <v>8.5</v>
      </c>
      <c r="AD46" s="248"/>
      <c r="AE46" s="248"/>
      <c r="AF46" s="248"/>
      <c r="AG46" s="249"/>
      <c r="AH46" s="248">
        <v>1</v>
      </c>
      <c r="AI46" s="249">
        <v>1</v>
      </c>
      <c r="AJ46" s="248"/>
      <c r="AK46" s="249"/>
      <c r="AL46" s="248"/>
      <c r="AM46" s="249">
        <v>2</v>
      </c>
      <c r="AN46" s="248"/>
      <c r="AO46" s="249">
        <v>4</v>
      </c>
      <c r="AP46" s="250">
        <f t="array" ref="AP46">SUM(IF(MOD(COLUMN(AF46:AO46),2)=0,AF46:AO46,0))</f>
        <v>1</v>
      </c>
      <c r="AQ46" s="250">
        <f t="array" ref="AQ46">SUM(IF(MOD(COLUMN(AF46:AO46),2)=1,AF46:AO46,0))</f>
        <v>7</v>
      </c>
      <c r="AR46" s="248"/>
      <c r="AS46" s="248"/>
      <c r="AT46" s="248"/>
      <c r="AU46" s="249">
        <v>2</v>
      </c>
      <c r="AV46" s="248"/>
      <c r="AW46" s="249">
        <v>2</v>
      </c>
      <c r="AX46" s="248">
        <v>2</v>
      </c>
      <c r="AY46" s="249">
        <v>2</v>
      </c>
      <c r="AZ46" s="248">
        <v>3</v>
      </c>
      <c r="BA46" s="398">
        <v>2</v>
      </c>
      <c r="BB46" s="248"/>
      <c r="BC46" s="249">
        <v>3</v>
      </c>
      <c r="BD46" s="250">
        <f t="array" ref="BD46">SUM(IF(MOD(COLUMN(AT46:BC46),2)=0,AT46:BC46,0))</f>
        <v>5</v>
      </c>
      <c r="BE46" s="250">
        <f t="array" ref="BE46">SUM(IF(MOD(COLUMN(AT46:BC46),2)=1,AT46:BC46,0))</f>
        <v>11</v>
      </c>
      <c r="BF46" s="248"/>
      <c r="BG46" s="248"/>
      <c r="BH46" s="248"/>
      <c r="BI46" s="249"/>
      <c r="BJ46" s="248"/>
      <c r="BK46" s="249"/>
      <c r="BL46" s="248"/>
      <c r="BM46" s="249"/>
      <c r="BN46" s="248">
        <v>3</v>
      </c>
      <c r="BO46" s="249">
        <v>3</v>
      </c>
      <c r="BP46" s="250">
        <f t="array" ref="BP46">SUM(IF(MOD(COLUMN(BH46:BO46),2)=0,BH46:BO46,0))</f>
        <v>3</v>
      </c>
      <c r="BQ46" s="250">
        <f t="array" ref="BQ46">SUM(IF(MOD(COLUMN(BH46:BO46),2)=1,BH46:BO46,0))</f>
        <v>3</v>
      </c>
      <c r="BR46" s="248"/>
      <c r="BS46" s="239"/>
      <c r="BT46" s="480"/>
    </row>
    <row r="47" spans="1:72" outlineLevel="1">
      <c r="A47" s="409">
        <f t="shared" si="44"/>
        <v>0</v>
      </c>
      <c r="B47" s="405" t="s">
        <v>52</v>
      </c>
      <c r="C47" s="71" t="s">
        <v>100</v>
      </c>
      <c r="D47" s="246">
        <f t="shared" si="45"/>
        <v>0</v>
      </c>
      <c r="E47" s="247">
        <f t="shared" si="46"/>
        <v>0</v>
      </c>
      <c r="F47" s="248"/>
      <c r="G47" s="249"/>
      <c r="H47" s="248"/>
      <c r="I47" s="249"/>
      <c r="J47" s="248"/>
      <c r="K47" s="249"/>
      <c r="L47" s="248"/>
      <c r="M47" s="249"/>
      <c r="N47" s="250">
        <f t="array" ref="N47">SUM(IF(MOD(COLUMN(F47:M47),2)=0,F47:M47,0))</f>
        <v>0</v>
      </c>
      <c r="O47" s="250">
        <f t="array" ref="O47">SUM(IF(MOD(COLUMN(F47:M47),2)=1,F47:M47,0))</f>
        <v>0</v>
      </c>
      <c r="P47" s="248"/>
      <c r="Q47" s="248"/>
      <c r="R47" s="248"/>
      <c r="S47" s="249"/>
      <c r="T47" s="248"/>
      <c r="U47" s="249"/>
      <c r="V47" s="248"/>
      <c r="W47" s="249"/>
      <c r="X47" s="248"/>
      <c r="Y47" s="249"/>
      <c r="Z47" s="248"/>
      <c r="AA47" s="249"/>
      <c r="AB47" s="250">
        <f t="array" ref="AB47">SUM(IF(MOD(COLUMN(R47:AA47),2)=0,R47:AA47,0))</f>
        <v>0</v>
      </c>
      <c r="AC47" s="250">
        <f t="array" ref="AC47">SUM(IF(MOD(COLUMN(R47:AA47),2)=1,R47:AA47,0))</f>
        <v>0</v>
      </c>
      <c r="AD47" s="248"/>
      <c r="AE47" s="248"/>
      <c r="AF47" s="248"/>
      <c r="AG47" s="249"/>
      <c r="AH47" s="248"/>
      <c r="AI47" s="249"/>
      <c r="AJ47" s="248"/>
      <c r="AK47" s="249"/>
      <c r="AL47" s="248"/>
      <c r="AM47" s="249"/>
      <c r="AN47" s="248"/>
      <c r="AO47" s="249"/>
      <c r="AP47" s="250">
        <f t="array" ref="AP47">SUM(IF(MOD(COLUMN(AF47:AO47),2)=0,AF47:AO47,0))</f>
        <v>0</v>
      </c>
      <c r="AQ47" s="250">
        <f t="array" ref="AQ47">SUM(IF(MOD(COLUMN(AF47:AO47),2)=1,AF47:AO47,0))</f>
        <v>0</v>
      </c>
      <c r="AR47" s="248"/>
      <c r="AS47" s="248"/>
      <c r="AT47" s="248"/>
      <c r="AU47" s="249"/>
      <c r="AV47" s="248"/>
      <c r="AW47" s="249"/>
      <c r="AX47" s="248"/>
      <c r="AY47" s="249"/>
      <c r="AZ47" s="248"/>
      <c r="BA47" s="398"/>
      <c r="BB47" s="248"/>
      <c r="BC47" s="249"/>
      <c r="BD47" s="250">
        <f t="array" ref="BD47">SUM(IF(MOD(COLUMN(AT47:BC47),2)=0,AT47:BC47,0))</f>
        <v>0</v>
      </c>
      <c r="BE47" s="250">
        <f t="array" ref="BE47">SUM(IF(MOD(COLUMN(AT47:BC47),2)=1,AT47:BC47,0))</f>
        <v>0</v>
      </c>
      <c r="BF47" s="248"/>
      <c r="BG47" s="248"/>
      <c r="BH47" s="248"/>
      <c r="BI47" s="249"/>
      <c r="BJ47" s="248"/>
      <c r="BK47" s="249"/>
      <c r="BL47" s="248"/>
      <c r="BM47" s="249"/>
      <c r="BN47" s="248"/>
      <c r="BO47" s="249"/>
      <c r="BP47" s="250">
        <f t="array" ref="BP47">SUM(IF(MOD(COLUMN(BH47:BO47),2)=0,BH47:BO47,0))</f>
        <v>0</v>
      </c>
      <c r="BQ47" s="250">
        <f t="array" ref="BQ47">SUM(IF(MOD(COLUMN(BH47:BO47),2)=1,BH47:BO47,0))</f>
        <v>0</v>
      </c>
      <c r="BR47" s="248"/>
      <c r="BS47" s="239"/>
      <c r="BT47" s="480"/>
    </row>
    <row r="48" spans="1:72" outlineLevel="1">
      <c r="A48" s="409">
        <f t="shared" si="44"/>
        <v>0</v>
      </c>
      <c r="B48" s="406" t="s">
        <v>54</v>
      </c>
      <c r="C48" s="71" t="s">
        <v>100</v>
      </c>
      <c r="D48" s="246">
        <f t="shared" si="45"/>
        <v>0</v>
      </c>
      <c r="E48" s="247">
        <f t="shared" si="46"/>
        <v>0</v>
      </c>
      <c r="F48" s="248"/>
      <c r="G48" s="249"/>
      <c r="H48" s="248"/>
      <c r="I48" s="249"/>
      <c r="J48" s="248"/>
      <c r="K48" s="249"/>
      <c r="L48" s="248"/>
      <c r="M48" s="249"/>
      <c r="N48" s="250">
        <f t="array" ref="N48">SUM(IF(MOD(COLUMN(F48:M48),2)=0,F48:M48,0))</f>
        <v>0</v>
      </c>
      <c r="O48" s="250">
        <f t="array" ref="O48">SUM(IF(MOD(COLUMN(F48:M48),2)=1,F48:M48,0))</f>
        <v>0</v>
      </c>
      <c r="P48" s="248"/>
      <c r="Q48" s="248"/>
      <c r="R48" s="248"/>
      <c r="S48" s="249"/>
      <c r="T48" s="248"/>
      <c r="U48" s="249"/>
      <c r="V48" s="248"/>
      <c r="W48" s="249"/>
      <c r="X48" s="248"/>
      <c r="Y48" s="249"/>
      <c r="Z48" s="248"/>
      <c r="AA48" s="249"/>
      <c r="AB48" s="250">
        <f t="array" ref="AB48">SUM(IF(MOD(COLUMN(R48:AA48),2)=0,R48:AA48,0))</f>
        <v>0</v>
      </c>
      <c r="AC48" s="250">
        <f t="array" ref="AC48">SUM(IF(MOD(COLUMN(R48:AA48),2)=1,R48:AA48,0))</f>
        <v>0</v>
      </c>
      <c r="AD48" s="248"/>
      <c r="AE48" s="248"/>
      <c r="AF48" s="248"/>
      <c r="AG48" s="249"/>
      <c r="AH48" s="248"/>
      <c r="AI48" s="249"/>
      <c r="AJ48" s="248"/>
      <c r="AK48" s="249"/>
      <c r="AL48" s="248"/>
      <c r="AM48" s="249"/>
      <c r="AN48" s="248"/>
      <c r="AO48" s="249"/>
      <c r="AP48" s="250">
        <f t="array" ref="AP48">SUM(IF(MOD(COLUMN(AF48:AO48),2)=0,AF48:AO48,0))</f>
        <v>0</v>
      </c>
      <c r="AQ48" s="250">
        <f t="array" ref="AQ48">SUM(IF(MOD(COLUMN(AF48:AO48),2)=1,AF48:AO48,0))</f>
        <v>0</v>
      </c>
      <c r="AR48" s="248"/>
      <c r="AS48" s="248"/>
      <c r="AT48" s="248"/>
      <c r="AU48" s="249"/>
      <c r="AV48" s="248"/>
      <c r="AW48" s="249"/>
      <c r="AX48" s="248"/>
      <c r="AY48" s="249"/>
      <c r="AZ48" s="248"/>
      <c r="BA48" s="398"/>
      <c r="BB48" s="248"/>
      <c r="BC48" s="249"/>
      <c r="BD48" s="250">
        <f t="array" ref="BD48">SUM(IF(MOD(COLUMN(AT48:BC48),2)=0,AT48:BC48,0))</f>
        <v>0</v>
      </c>
      <c r="BE48" s="250">
        <f t="array" ref="BE48">SUM(IF(MOD(COLUMN(AT48:BC48),2)=1,AT48:BC48,0))</f>
        <v>0</v>
      </c>
      <c r="BF48" s="248"/>
      <c r="BG48" s="248"/>
      <c r="BH48" s="248"/>
      <c r="BI48" s="249"/>
      <c r="BJ48" s="248"/>
      <c r="BK48" s="249"/>
      <c r="BL48" s="248"/>
      <c r="BM48" s="249"/>
      <c r="BN48" s="248"/>
      <c r="BO48" s="249"/>
      <c r="BP48" s="250">
        <f t="array" ref="BP48">SUM(IF(MOD(COLUMN(BH48:BO48),2)=0,BH48:BO48,0))</f>
        <v>0</v>
      </c>
      <c r="BQ48" s="250">
        <f t="array" ref="BQ48">SUM(IF(MOD(COLUMN(BH48:BO48),2)=1,BH48:BO48,0))</f>
        <v>0</v>
      </c>
      <c r="BR48" s="248"/>
      <c r="BS48" s="239"/>
      <c r="BT48" s="480"/>
    </row>
    <row r="49" spans="1:605" outlineLevel="1">
      <c r="A49" s="409">
        <f t="shared" si="44"/>
        <v>0</v>
      </c>
      <c r="B49" s="406" t="s">
        <v>56</v>
      </c>
      <c r="C49" s="71" t="s">
        <v>100</v>
      </c>
      <c r="D49" s="246">
        <f t="shared" si="45"/>
        <v>0</v>
      </c>
      <c r="E49" s="247">
        <f t="shared" si="46"/>
        <v>120.5</v>
      </c>
      <c r="F49" s="248"/>
      <c r="G49" s="249">
        <v>5</v>
      </c>
      <c r="H49" s="248"/>
      <c r="I49" s="249">
        <v>4.5</v>
      </c>
      <c r="J49" s="248"/>
      <c r="K49" s="249">
        <v>5</v>
      </c>
      <c r="L49" s="248"/>
      <c r="M49" s="249">
        <v>5</v>
      </c>
      <c r="N49" s="250">
        <f t="array" ref="N49">SUM(IF(MOD(COLUMN(F49:M49),2)=0,F49:M49,0))</f>
        <v>0</v>
      </c>
      <c r="O49" s="250">
        <f t="array" ref="O49">SUM(IF(MOD(COLUMN(F49:M49),2)=1,F49:M49,0))</f>
        <v>19.5</v>
      </c>
      <c r="P49" s="248"/>
      <c r="Q49" s="248"/>
      <c r="R49" s="248"/>
      <c r="S49" s="249">
        <v>5</v>
      </c>
      <c r="T49" s="248"/>
      <c r="U49" s="249">
        <v>5</v>
      </c>
      <c r="V49" s="248"/>
      <c r="W49" s="249">
        <v>4</v>
      </c>
      <c r="X49" s="248"/>
      <c r="Y49" s="249">
        <v>4</v>
      </c>
      <c r="Z49" s="248"/>
      <c r="AA49" s="249">
        <v>8</v>
      </c>
      <c r="AB49" s="250">
        <f t="array" ref="AB49">SUM(IF(MOD(COLUMN(R49:AA49),2)=0,R49:AA49,0))</f>
        <v>0</v>
      </c>
      <c r="AC49" s="250">
        <f t="array" ref="AC49">SUM(IF(MOD(COLUMN(R49:AA49),2)=1,R49:AA49,0))</f>
        <v>26</v>
      </c>
      <c r="AD49" s="248"/>
      <c r="AE49" s="248"/>
      <c r="AF49" s="248"/>
      <c r="AG49" s="249">
        <v>6</v>
      </c>
      <c r="AH49" s="248"/>
      <c r="AI49" s="249">
        <v>5</v>
      </c>
      <c r="AJ49" s="248"/>
      <c r="AK49" s="249">
        <v>6</v>
      </c>
      <c r="AL49" s="248"/>
      <c r="AM49" s="249">
        <v>6</v>
      </c>
      <c r="AN49" s="248"/>
      <c r="AO49" s="249">
        <v>4</v>
      </c>
      <c r="AP49" s="250">
        <f t="array" ref="AP49">SUM(IF(MOD(COLUMN(AF49:AO49),2)=0,AF49:AO49,0))</f>
        <v>0</v>
      </c>
      <c r="AQ49" s="250">
        <f t="array" ref="AQ49">SUM(IF(MOD(COLUMN(AF49:AO49),2)=1,AF49:AO49,0))</f>
        <v>27</v>
      </c>
      <c r="AR49" s="248"/>
      <c r="AS49" s="248"/>
      <c r="AT49" s="248"/>
      <c r="AU49" s="249">
        <v>4</v>
      </c>
      <c r="AV49" s="248"/>
      <c r="AW49" s="249">
        <v>5</v>
      </c>
      <c r="AX49" s="248"/>
      <c r="AY49" s="249">
        <v>4</v>
      </c>
      <c r="AZ49" s="248"/>
      <c r="BA49" s="398">
        <v>4</v>
      </c>
      <c r="BB49" s="248"/>
      <c r="BC49" s="249">
        <v>3</v>
      </c>
      <c r="BD49" s="250">
        <f t="array" ref="BD49">SUM(IF(MOD(COLUMN(AT49:BC49),2)=0,AT49:BC49,0))</f>
        <v>0</v>
      </c>
      <c r="BE49" s="250">
        <f t="array" ref="BE49">SUM(IF(MOD(COLUMN(AT49:BC49),2)=1,AT49:BC49,0))</f>
        <v>20</v>
      </c>
      <c r="BF49" s="248"/>
      <c r="BG49" s="248"/>
      <c r="BH49" s="248"/>
      <c r="BI49" s="249">
        <v>7</v>
      </c>
      <c r="BJ49" s="248"/>
      <c r="BK49" s="249">
        <v>8</v>
      </c>
      <c r="BL49" s="248"/>
      <c r="BM49" s="249">
        <v>8</v>
      </c>
      <c r="BN49" s="248"/>
      <c r="BO49" s="249">
        <v>5</v>
      </c>
      <c r="BP49" s="250">
        <f t="array" ref="BP49">SUM(IF(MOD(COLUMN(BH49:BO49),2)=0,BH49:BO49,0))</f>
        <v>0</v>
      </c>
      <c r="BQ49" s="250">
        <f t="array" ref="BQ49">SUM(IF(MOD(COLUMN(BH49:BO49),2)=1,BH49:BO49,0))</f>
        <v>28</v>
      </c>
      <c r="BR49" s="248"/>
      <c r="BS49" s="239"/>
      <c r="BT49" s="480"/>
    </row>
    <row r="50" spans="1:605" outlineLevel="1">
      <c r="A50" s="409">
        <f t="shared" si="44"/>
        <v>0</v>
      </c>
      <c r="B50" s="406" t="s">
        <v>21</v>
      </c>
      <c r="C50" s="71" t="s">
        <v>100</v>
      </c>
      <c r="D50" s="246">
        <f t="shared" si="45"/>
        <v>0</v>
      </c>
      <c r="E50" s="247">
        <f t="shared" si="46"/>
        <v>23</v>
      </c>
      <c r="F50" s="248"/>
      <c r="G50" s="249"/>
      <c r="H50" s="248"/>
      <c r="I50" s="249">
        <v>1.5</v>
      </c>
      <c r="J50" s="248"/>
      <c r="K50" s="249"/>
      <c r="L50" s="248"/>
      <c r="M50" s="249"/>
      <c r="N50" s="250">
        <f t="array" ref="N50">SUM(IF(MOD(COLUMN(F50:M50),2)=0,F50:M50,0))</f>
        <v>0</v>
      </c>
      <c r="O50" s="250">
        <f t="array" ref="O50">SUM(IF(MOD(COLUMN(F50:M50),2)=1,F50:M50,0))</f>
        <v>1.5</v>
      </c>
      <c r="P50" s="248"/>
      <c r="Q50" s="248"/>
      <c r="R50" s="248"/>
      <c r="S50" s="249"/>
      <c r="T50" s="248"/>
      <c r="U50" s="249"/>
      <c r="V50" s="248"/>
      <c r="W50" s="249">
        <v>1.5</v>
      </c>
      <c r="X50" s="248"/>
      <c r="Y50" s="249">
        <v>4</v>
      </c>
      <c r="Z50" s="248"/>
      <c r="AA50" s="249"/>
      <c r="AB50" s="250">
        <f t="array" ref="AB50">SUM(IF(MOD(COLUMN(R50:AA50),2)=0,R50:AA50,0))</f>
        <v>0</v>
      </c>
      <c r="AC50" s="250">
        <f t="array" ref="AC50">SUM(IF(MOD(COLUMN(R50:AA50),2)=1,R50:AA50,0))</f>
        <v>5.5</v>
      </c>
      <c r="AD50" s="248"/>
      <c r="AE50" s="248"/>
      <c r="AF50" s="248"/>
      <c r="AG50" s="249">
        <v>2</v>
      </c>
      <c r="AH50" s="248"/>
      <c r="AI50" s="249">
        <v>2</v>
      </c>
      <c r="AJ50" s="248"/>
      <c r="AK50" s="249">
        <v>2</v>
      </c>
      <c r="AL50" s="248"/>
      <c r="AM50" s="249"/>
      <c r="AN50" s="248"/>
      <c r="AO50" s="249"/>
      <c r="AP50" s="250">
        <f t="array" ref="AP50">SUM(IF(MOD(COLUMN(AF50:AO50),2)=0,AF50:AO50,0))</f>
        <v>0</v>
      </c>
      <c r="AQ50" s="250">
        <f t="array" ref="AQ50">SUM(IF(MOD(COLUMN(AF50:AO50),2)=1,AF50:AO50,0))</f>
        <v>6</v>
      </c>
      <c r="AR50" s="248"/>
      <c r="AS50" s="248"/>
      <c r="AT50" s="248"/>
      <c r="AU50" s="249">
        <v>2</v>
      </c>
      <c r="AV50" s="248"/>
      <c r="AW50" s="249">
        <v>1</v>
      </c>
      <c r="AX50" s="248"/>
      <c r="AY50" s="249">
        <v>2</v>
      </c>
      <c r="AZ50" s="248"/>
      <c r="BA50" s="398">
        <v>2</v>
      </c>
      <c r="BB50" s="248"/>
      <c r="BC50" s="249">
        <v>2</v>
      </c>
      <c r="BD50" s="250">
        <f t="array" ref="BD50">SUM(IF(MOD(COLUMN(AT50:BC50),2)=0,AT50:BC50,0))</f>
        <v>0</v>
      </c>
      <c r="BE50" s="250">
        <f t="array" ref="BE50">SUM(IF(MOD(COLUMN(AT50:BC50),2)=1,AT50:BC50,0))</f>
        <v>9</v>
      </c>
      <c r="BF50" s="248"/>
      <c r="BG50" s="248"/>
      <c r="BH50" s="248"/>
      <c r="BI50" s="249">
        <v>1</v>
      </c>
      <c r="BJ50" s="248"/>
      <c r="BK50" s="249"/>
      <c r="BL50" s="248"/>
      <c r="BM50" s="249"/>
      <c r="BN50" s="248"/>
      <c r="BO50" s="249"/>
      <c r="BP50" s="250">
        <f t="array" ref="BP50">SUM(IF(MOD(COLUMN(BH50:BO50),2)=0,BH50:BO50,0))</f>
        <v>0</v>
      </c>
      <c r="BQ50" s="250">
        <f t="array" ref="BQ50">SUM(IF(MOD(COLUMN(BH50:BO50),2)=1,BH50:BO50,0))</f>
        <v>1</v>
      </c>
      <c r="BR50" s="248"/>
      <c r="BS50" s="239"/>
      <c r="BT50" s="480"/>
    </row>
    <row r="51" spans="1:605" outlineLevel="1">
      <c r="A51" s="409">
        <f t="shared" si="44"/>
        <v>0</v>
      </c>
      <c r="B51" s="405" t="s">
        <v>22</v>
      </c>
      <c r="C51" s="71" t="s">
        <v>100</v>
      </c>
      <c r="D51" s="246">
        <f t="shared" si="45"/>
        <v>0</v>
      </c>
      <c r="E51" s="247">
        <f t="shared" si="46"/>
        <v>0</v>
      </c>
      <c r="F51" s="248"/>
      <c r="G51" s="249"/>
      <c r="H51" s="248"/>
      <c r="I51" s="249"/>
      <c r="J51" s="248"/>
      <c r="K51" s="249"/>
      <c r="L51" s="248"/>
      <c r="M51" s="249"/>
      <c r="N51" s="250">
        <f t="array" ref="N51">SUM(IF(MOD(COLUMN(F51:M51),2)=0,F51:M51,0))</f>
        <v>0</v>
      </c>
      <c r="O51" s="250">
        <f t="array" ref="O51">SUM(IF(MOD(COLUMN(F51:M51),2)=1,F51:M51,0))</f>
        <v>0</v>
      </c>
      <c r="P51" s="248"/>
      <c r="Q51" s="248"/>
      <c r="R51" s="248"/>
      <c r="S51" s="249"/>
      <c r="T51" s="248"/>
      <c r="U51" s="249"/>
      <c r="V51" s="248"/>
      <c r="W51" s="249"/>
      <c r="X51" s="248"/>
      <c r="Y51" s="249"/>
      <c r="Z51" s="248"/>
      <c r="AA51" s="249"/>
      <c r="AB51" s="250">
        <f t="array" ref="AB51">SUM(IF(MOD(COLUMN(R51:AA51),2)=0,R51:AA51,0))</f>
        <v>0</v>
      </c>
      <c r="AC51" s="250">
        <f t="array" ref="AC51">SUM(IF(MOD(COLUMN(R51:AA51),2)=1,R51:AA51,0))</f>
        <v>0</v>
      </c>
      <c r="AD51" s="248"/>
      <c r="AE51" s="248"/>
      <c r="AF51" s="248"/>
      <c r="AG51" s="249"/>
      <c r="AH51" s="248"/>
      <c r="AI51" s="249"/>
      <c r="AJ51" s="248"/>
      <c r="AK51" s="249"/>
      <c r="AL51" s="248"/>
      <c r="AM51" s="249"/>
      <c r="AN51" s="248"/>
      <c r="AO51" s="249"/>
      <c r="AP51" s="250">
        <f t="array" ref="AP51">SUM(IF(MOD(COLUMN(AF51:AO51),2)=0,AF51:AO51,0))</f>
        <v>0</v>
      </c>
      <c r="AQ51" s="250">
        <f t="array" ref="AQ51">SUM(IF(MOD(COLUMN(AF51:AO51),2)=1,AF51:AO51,0))</f>
        <v>0</v>
      </c>
      <c r="AR51" s="248"/>
      <c r="AS51" s="248"/>
      <c r="AT51" s="248"/>
      <c r="AU51" s="249"/>
      <c r="AV51" s="248"/>
      <c r="AW51" s="249"/>
      <c r="AX51" s="248"/>
      <c r="AY51" s="249"/>
      <c r="AZ51" s="248"/>
      <c r="BA51" s="398"/>
      <c r="BB51" s="248"/>
      <c r="BC51" s="249"/>
      <c r="BD51" s="250">
        <f t="array" ref="BD51">SUM(IF(MOD(COLUMN(AT51:BC51),2)=0,AT51:BC51,0))</f>
        <v>0</v>
      </c>
      <c r="BE51" s="250">
        <f t="array" ref="BE51">SUM(IF(MOD(COLUMN(AT51:BC51),2)=1,AT51:BC51,0))</f>
        <v>0</v>
      </c>
      <c r="BF51" s="248"/>
      <c r="BG51" s="248"/>
      <c r="BH51" s="248"/>
      <c r="BI51" s="249"/>
      <c r="BJ51" s="248"/>
      <c r="BK51" s="249"/>
      <c r="BL51" s="248"/>
      <c r="BM51" s="249"/>
      <c r="BN51" s="248"/>
      <c r="BO51" s="249"/>
      <c r="BP51" s="250">
        <f t="array" ref="BP51">SUM(IF(MOD(COLUMN(BH51:BO51),2)=0,BH51:BO51,0))</f>
        <v>0</v>
      </c>
      <c r="BQ51" s="250">
        <f t="array" ref="BQ51">SUM(IF(MOD(COLUMN(BH51:BO51),2)=1,BH51:BO51,0))</f>
        <v>0</v>
      </c>
      <c r="BR51" s="248"/>
      <c r="BS51" s="239"/>
      <c r="BT51" s="480"/>
    </row>
    <row r="52" spans="1:605" s="236" customFormat="1" ht="12.95" customHeight="1">
      <c r="A52" s="410"/>
      <c r="C52" s="237"/>
      <c r="D52" s="251"/>
      <c r="E52" s="252"/>
      <c r="F52" s="253"/>
      <c r="G52" s="254"/>
      <c r="H52" s="253"/>
      <c r="I52" s="254"/>
      <c r="J52" s="253"/>
      <c r="K52" s="254"/>
      <c r="L52" s="253"/>
      <c r="M52" s="254"/>
      <c r="N52" s="250"/>
      <c r="O52" s="250"/>
      <c r="P52" s="253"/>
      <c r="Q52" s="254"/>
      <c r="R52" s="253"/>
      <c r="S52" s="388"/>
      <c r="T52" s="253"/>
      <c r="U52" s="254"/>
      <c r="V52" s="253"/>
      <c r="W52" s="254"/>
      <c r="X52" s="253"/>
      <c r="Y52" s="254"/>
      <c r="Z52" s="253"/>
      <c r="AA52" s="254"/>
      <c r="AB52" s="255"/>
      <c r="AC52" s="256"/>
      <c r="AD52" s="253"/>
      <c r="AE52" s="254"/>
      <c r="AF52" s="253"/>
      <c r="AG52" s="240"/>
      <c r="AH52" s="253"/>
      <c r="AI52" s="254"/>
      <c r="AJ52" s="253"/>
      <c r="AK52" s="254"/>
      <c r="AL52" s="253"/>
      <c r="AM52" s="254"/>
      <c r="AN52" s="253"/>
      <c r="AO52" s="254"/>
      <c r="AP52" s="255"/>
      <c r="AQ52" s="256"/>
      <c r="AR52" s="253"/>
      <c r="AS52" s="254"/>
      <c r="AT52" s="253"/>
      <c r="AU52" s="240"/>
      <c r="AV52" s="253"/>
      <c r="AW52" s="254"/>
      <c r="AX52" s="253"/>
      <c r="AY52" s="254"/>
      <c r="AZ52" s="253"/>
      <c r="BA52" s="254"/>
      <c r="BB52" s="253"/>
      <c r="BC52" s="254"/>
      <c r="BD52" s="255"/>
      <c r="BE52" s="256"/>
      <c r="BF52" s="253"/>
      <c r="BG52" s="254"/>
      <c r="BH52" s="253"/>
      <c r="BI52" s="240"/>
      <c r="BJ52" s="253"/>
      <c r="BK52" s="254"/>
      <c r="BL52" s="253"/>
      <c r="BM52" s="254"/>
      <c r="BN52" s="253"/>
      <c r="BO52" s="254"/>
      <c r="BP52" s="255"/>
      <c r="BQ52" s="256"/>
      <c r="BR52" s="253"/>
      <c r="BS52" s="240"/>
      <c r="BT52" s="480"/>
    </row>
    <row r="53" spans="1:605" outlineLevel="1" collapsed="1">
      <c r="A53" s="409">
        <f>IF(E53=0,0,D53/(E53/$C$14)/$C$13)</f>
        <v>0</v>
      </c>
      <c r="B53" s="405" t="s">
        <v>46</v>
      </c>
      <c r="C53" s="71" t="s">
        <v>101</v>
      </c>
      <c r="D53" s="246">
        <f>SUMIF($F$14:$BS$14,"*Total*",$F53:$BS53)</f>
        <v>0</v>
      </c>
      <c r="E53" s="247">
        <f>SUMIFS(F53:BS53, $F$13:$BS$13,"x",$F$16:$BS$16,"*Effort*")</f>
        <v>0</v>
      </c>
      <c r="F53" s="248"/>
      <c r="G53" s="249"/>
      <c r="H53" s="248"/>
      <c r="I53" s="249"/>
      <c r="J53" s="248"/>
      <c r="K53" s="249"/>
      <c r="L53" s="248"/>
      <c r="M53" s="249"/>
      <c r="N53" s="250">
        <f t="array" ref="N53">SUM(IF(MOD(COLUMN(F53:M53),2)=0,F53:M53,0))</f>
        <v>0</v>
      </c>
      <c r="O53" s="250">
        <f t="array" ref="O53">SUM(IF(MOD(COLUMN(F53:M53),2)=1,F53:M53,0))</f>
        <v>0</v>
      </c>
      <c r="P53" s="248"/>
      <c r="Q53" s="248"/>
      <c r="R53" s="248"/>
      <c r="S53" s="386"/>
      <c r="T53" s="248"/>
      <c r="U53" s="249"/>
      <c r="V53" s="248"/>
      <c r="W53" s="249"/>
      <c r="X53" s="248"/>
      <c r="Y53" s="249"/>
      <c r="Z53" s="248"/>
      <c r="AA53" s="249"/>
      <c r="AB53" s="250">
        <f t="array" ref="AB53">SUM(IF(MOD(COLUMN(R53:AA53),2)=0,R53:AA53,0))</f>
        <v>0</v>
      </c>
      <c r="AC53" s="250">
        <f t="array" ref="AC53">SUM(IF(MOD(COLUMN(R53:AA53),2)=1,R53:AA53,0))</f>
        <v>0</v>
      </c>
      <c r="AD53" s="248"/>
      <c r="AE53" s="248"/>
      <c r="AF53" s="248"/>
      <c r="AG53" s="239"/>
      <c r="AH53" s="248"/>
      <c r="AI53" s="249"/>
      <c r="AJ53" s="248"/>
      <c r="AK53" s="249"/>
      <c r="AL53" s="248"/>
      <c r="AM53" s="249"/>
      <c r="AN53" s="248"/>
      <c r="AO53" s="249"/>
      <c r="AP53" s="250">
        <f t="array" ref="AP53">SUM(IF(MOD(COLUMN(AF53:AO53),2)=0,AF53:AO53,0))</f>
        <v>0</v>
      </c>
      <c r="AQ53" s="250">
        <f t="array" ref="AQ53">SUM(IF(MOD(COLUMN(AF53:AO53),2)=1,AF53:AO53,0))</f>
        <v>0</v>
      </c>
      <c r="AR53" s="248"/>
      <c r="AS53" s="248"/>
      <c r="AT53" s="248"/>
      <c r="AU53" s="249"/>
      <c r="AV53" s="248"/>
      <c r="AW53" s="249"/>
      <c r="AX53" s="248"/>
      <c r="AY53" s="249"/>
      <c r="AZ53" s="248"/>
      <c r="BA53" s="249"/>
      <c r="BB53" s="248"/>
      <c r="BC53" s="249"/>
      <c r="BD53" s="250">
        <f t="array" ref="BD53">SUM(IF(MOD(COLUMN(AT53:BC53),2)=0,AT53:BC53,0))</f>
        <v>0</v>
      </c>
      <c r="BE53" s="250">
        <f t="array" ref="BE53">SUM(IF(MOD(COLUMN(AT53:BC53),2)=1,AT53:BC53,0))</f>
        <v>0</v>
      </c>
      <c r="BF53" s="248"/>
      <c r="BG53" s="248"/>
      <c r="BH53" s="248"/>
      <c r="BI53" s="249"/>
      <c r="BJ53" s="248"/>
      <c r="BK53" s="249"/>
      <c r="BL53" s="248"/>
      <c r="BM53" s="249"/>
      <c r="BN53" s="248"/>
      <c r="BO53" s="249"/>
      <c r="BP53" s="250">
        <f t="array" ref="BP53">SUM(IF(MOD(COLUMN(BH53:BO53),2)=0,BH53:BO53,0))</f>
        <v>0</v>
      </c>
      <c r="BQ53" s="250">
        <f t="array" ref="BQ53">SUM(IF(MOD(COLUMN(BH53:BO53),2)=1,BH53:BO53,0))</f>
        <v>0</v>
      </c>
      <c r="BR53" s="248"/>
      <c r="BS53" s="239"/>
      <c r="BT53" s="480"/>
    </row>
    <row r="54" spans="1:605" outlineLevel="1">
      <c r="A54" s="409">
        <f t="shared" ref="A54:A60" si="47">IF(E54=0,0,D54/(E54/$C$14)/$C$13)</f>
        <v>0</v>
      </c>
      <c r="B54" s="405" t="s">
        <v>48</v>
      </c>
      <c r="C54" s="71" t="s">
        <v>101</v>
      </c>
      <c r="D54" s="246">
        <f t="shared" ref="D54:D60" si="48">SUMIF($F$14:$BS$14,"*Total*",$F54:$BS54)</f>
        <v>0</v>
      </c>
      <c r="E54" s="247">
        <f t="shared" ref="E54:E60" si="49">SUMIFS(F54:BS54, $F$13:$BS$13,"x",$F$16:$BS$16,"*Effort*")</f>
        <v>0</v>
      </c>
      <c r="F54" s="248"/>
      <c r="G54" s="249"/>
      <c r="H54" s="248"/>
      <c r="I54" s="249"/>
      <c r="J54" s="248"/>
      <c r="K54" s="249"/>
      <c r="L54" s="248"/>
      <c r="M54" s="249"/>
      <c r="N54" s="250">
        <f t="array" ref="N54">SUM(IF(MOD(COLUMN(F54:M54),2)=0,F54:M54,0))</f>
        <v>0</v>
      </c>
      <c r="O54" s="250">
        <f t="array" ref="O54">SUM(IF(MOD(COLUMN(F54:M54),2)=1,F54:M54,0))</f>
        <v>0</v>
      </c>
      <c r="P54" s="248"/>
      <c r="Q54" s="248"/>
      <c r="R54" s="248"/>
      <c r="S54" s="386"/>
      <c r="T54" s="248"/>
      <c r="U54" s="249"/>
      <c r="V54" s="248"/>
      <c r="W54" s="249"/>
      <c r="X54" s="248"/>
      <c r="Y54" s="249"/>
      <c r="Z54" s="248"/>
      <c r="AA54" s="249"/>
      <c r="AB54" s="250">
        <f t="array" ref="AB54">SUM(IF(MOD(COLUMN(R54:AA54),2)=0,R54:AA54,0))</f>
        <v>0</v>
      </c>
      <c r="AC54" s="250">
        <f t="array" ref="AC54">SUM(IF(MOD(COLUMN(R54:AA54),2)=1,R54:AA54,0))</f>
        <v>0</v>
      </c>
      <c r="AD54" s="248"/>
      <c r="AE54" s="248"/>
      <c r="AF54" s="248"/>
      <c r="AG54" s="239"/>
      <c r="AH54" s="248"/>
      <c r="AI54" s="249"/>
      <c r="AJ54" s="248"/>
      <c r="AK54" s="249"/>
      <c r="AL54" s="248"/>
      <c r="AM54" s="249"/>
      <c r="AN54" s="248"/>
      <c r="AO54" s="249"/>
      <c r="AP54" s="250">
        <f t="array" ref="AP54">SUM(IF(MOD(COLUMN(AF54:AO54),2)=0,AF54:AO54,0))</f>
        <v>0</v>
      </c>
      <c r="AQ54" s="250">
        <f t="array" ref="AQ54">SUM(IF(MOD(COLUMN(AF54:AO54),2)=1,AF54:AO54,0))</f>
        <v>0</v>
      </c>
      <c r="AR54" s="248"/>
      <c r="AS54" s="248"/>
      <c r="AT54" s="248"/>
      <c r="AU54" s="249"/>
      <c r="AV54" s="248"/>
      <c r="AW54" s="249"/>
      <c r="AX54" s="248"/>
      <c r="AY54" s="249"/>
      <c r="AZ54" s="248"/>
      <c r="BA54" s="249"/>
      <c r="BB54" s="248"/>
      <c r="BC54" s="249"/>
      <c r="BD54" s="250">
        <f t="array" ref="BD54">SUM(IF(MOD(COLUMN(AT54:BC54),2)=0,AT54:BC54,0))</f>
        <v>0</v>
      </c>
      <c r="BE54" s="250">
        <f t="array" ref="BE54">SUM(IF(MOD(COLUMN(AT54:BC54),2)=1,AT54:BC54,0))</f>
        <v>0</v>
      </c>
      <c r="BF54" s="248"/>
      <c r="BG54" s="248"/>
      <c r="BH54" s="248"/>
      <c r="BI54" s="249"/>
      <c r="BJ54" s="248"/>
      <c r="BK54" s="249"/>
      <c r="BL54" s="248"/>
      <c r="BM54" s="249"/>
      <c r="BN54" s="248"/>
      <c r="BO54" s="249"/>
      <c r="BP54" s="250">
        <f t="array" ref="BP54">SUM(IF(MOD(COLUMN(BH54:BO54),2)=0,BH54:BO54,0))</f>
        <v>0</v>
      </c>
      <c r="BQ54" s="250">
        <f t="array" ref="BQ54">SUM(IF(MOD(COLUMN(BH54:BO54),2)=1,BH54:BO54,0))</f>
        <v>0</v>
      </c>
      <c r="BR54" s="248"/>
      <c r="BS54" s="239"/>
      <c r="BT54" s="480"/>
    </row>
    <row r="55" spans="1:605" outlineLevel="1">
      <c r="A55" s="409">
        <f t="shared" si="47"/>
        <v>0</v>
      </c>
      <c r="B55" s="405" t="s">
        <v>50</v>
      </c>
      <c r="C55" s="71" t="s">
        <v>101</v>
      </c>
      <c r="D55" s="246">
        <f t="shared" si="48"/>
        <v>0</v>
      </c>
      <c r="E55" s="247">
        <f t="shared" si="49"/>
        <v>0</v>
      </c>
      <c r="F55" s="248"/>
      <c r="G55" s="249"/>
      <c r="H55" s="248"/>
      <c r="I55" s="249"/>
      <c r="J55" s="248"/>
      <c r="K55" s="249"/>
      <c r="L55" s="248"/>
      <c r="M55" s="249"/>
      <c r="N55" s="250">
        <f t="array" ref="N55">SUM(IF(MOD(COLUMN(F55:M55),2)=0,F55:M55,0))</f>
        <v>0</v>
      </c>
      <c r="O55" s="250">
        <f t="array" ref="O55">SUM(IF(MOD(COLUMN(F55:M55),2)=1,F55:M55,0))</f>
        <v>0</v>
      </c>
      <c r="P55" s="248"/>
      <c r="Q55" s="248"/>
      <c r="R55" s="248"/>
      <c r="S55" s="386"/>
      <c r="T55" s="248"/>
      <c r="U55" s="249"/>
      <c r="V55" s="248"/>
      <c r="W55" s="249"/>
      <c r="X55" s="248"/>
      <c r="Y55" s="249"/>
      <c r="Z55" s="248"/>
      <c r="AA55" s="249"/>
      <c r="AB55" s="250">
        <f t="array" ref="AB55">SUM(IF(MOD(COLUMN(R55:AA55),2)=0,R55:AA55,0))</f>
        <v>0</v>
      </c>
      <c r="AC55" s="250">
        <f t="array" ref="AC55">SUM(IF(MOD(COLUMN(R55:AA55),2)=1,R55:AA55,0))</f>
        <v>0</v>
      </c>
      <c r="AD55" s="248"/>
      <c r="AE55" s="248"/>
      <c r="AF55" s="248"/>
      <c r="AG55" s="239"/>
      <c r="AH55" s="248"/>
      <c r="AI55" s="249"/>
      <c r="AJ55" s="248"/>
      <c r="AK55" s="249"/>
      <c r="AL55" s="248"/>
      <c r="AM55" s="249"/>
      <c r="AN55" s="248"/>
      <c r="AO55" s="249"/>
      <c r="AP55" s="250">
        <f t="array" ref="AP55">SUM(IF(MOD(COLUMN(AF55:AO55),2)=0,AF55:AO55,0))</f>
        <v>0</v>
      </c>
      <c r="AQ55" s="250">
        <f t="array" ref="AQ55">SUM(IF(MOD(COLUMN(AF55:AO55),2)=1,AF55:AO55,0))</f>
        <v>0</v>
      </c>
      <c r="AR55" s="248"/>
      <c r="AS55" s="248"/>
      <c r="AT55" s="248"/>
      <c r="AU55" s="249"/>
      <c r="AV55" s="248"/>
      <c r="AW55" s="249"/>
      <c r="AX55" s="248"/>
      <c r="AY55" s="249"/>
      <c r="AZ55" s="248"/>
      <c r="BA55" s="249"/>
      <c r="BB55" s="248"/>
      <c r="BC55" s="249"/>
      <c r="BD55" s="250">
        <f t="array" ref="BD55">SUM(IF(MOD(COLUMN(AT55:BC55),2)=0,AT55:BC55,0))</f>
        <v>0</v>
      </c>
      <c r="BE55" s="250">
        <f t="array" ref="BE55">SUM(IF(MOD(COLUMN(AT55:BC55),2)=1,AT55:BC55,0))</f>
        <v>0</v>
      </c>
      <c r="BF55" s="248"/>
      <c r="BG55" s="248"/>
      <c r="BH55" s="248"/>
      <c r="BI55" s="249"/>
      <c r="BJ55" s="248"/>
      <c r="BK55" s="249"/>
      <c r="BL55" s="248"/>
      <c r="BM55" s="249"/>
      <c r="BN55" s="248"/>
      <c r="BO55" s="249"/>
      <c r="BP55" s="250">
        <f t="array" ref="BP55">SUM(IF(MOD(COLUMN(BH55:BO55),2)=0,BH55:BO55,0))</f>
        <v>0</v>
      </c>
      <c r="BQ55" s="250">
        <f t="array" ref="BQ55">SUM(IF(MOD(COLUMN(BH55:BO55),2)=1,BH55:BO55,0))</f>
        <v>0</v>
      </c>
      <c r="BR55" s="248"/>
      <c r="BS55" s="239"/>
      <c r="BT55" s="480"/>
    </row>
    <row r="56" spans="1:605" outlineLevel="1">
      <c r="A56" s="409">
        <f t="shared" si="47"/>
        <v>0</v>
      </c>
      <c r="B56" s="405" t="s">
        <v>52</v>
      </c>
      <c r="C56" s="71" t="s">
        <v>101</v>
      </c>
      <c r="D56" s="246">
        <f t="shared" si="48"/>
        <v>0</v>
      </c>
      <c r="E56" s="247">
        <f t="shared" si="49"/>
        <v>0</v>
      </c>
      <c r="F56" s="248"/>
      <c r="G56" s="249"/>
      <c r="H56" s="248"/>
      <c r="I56" s="249"/>
      <c r="J56" s="248"/>
      <c r="K56" s="249"/>
      <c r="L56" s="248"/>
      <c r="M56" s="249"/>
      <c r="N56" s="250">
        <f t="array" ref="N56">SUM(IF(MOD(COLUMN(F56:M56),2)=0,F56:M56,0))</f>
        <v>0</v>
      </c>
      <c r="O56" s="250">
        <f t="array" ref="O56">SUM(IF(MOD(COLUMN(F56:M56),2)=1,F56:M56,0))</f>
        <v>0</v>
      </c>
      <c r="P56" s="248"/>
      <c r="Q56" s="248"/>
      <c r="R56" s="248"/>
      <c r="S56" s="386"/>
      <c r="T56" s="248"/>
      <c r="U56" s="249"/>
      <c r="V56" s="248"/>
      <c r="W56" s="249"/>
      <c r="X56" s="248"/>
      <c r="Y56" s="249"/>
      <c r="Z56" s="248"/>
      <c r="AA56" s="249"/>
      <c r="AB56" s="250">
        <f t="array" ref="AB56">SUM(IF(MOD(COLUMN(R56:AA56),2)=0,R56:AA56,0))</f>
        <v>0</v>
      </c>
      <c r="AC56" s="250">
        <f t="array" ref="AC56">SUM(IF(MOD(COLUMN(R56:AA56),2)=1,R56:AA56,0))</f>
        <v>0</v>
      </c>
      <c r="AD56" s="248"/>
      <c r="AE56" s="248"/>
      <c r="AF56" s="248"/>
      <c r="AG56" s="239"/>
      <c r="AH56" s="248"/>
      <c r="AI56" s="249"/>
      <c r="AJ56" s="248"/>
      <c r="AK56" s="249"/>
      <c r="AL56" s="248"/>
      <c r="AM56" s="249"/>
      <c r="AN56" s="248"/>
      <c r="AO56" s="249"/>
      <c r="AP56" s="250">
        <f t="array" ref="AP56">SUM(IF(MOD(COLUMN(AF56:AO56),2)=0,AF56:AO56,0))</f>
        <v>0</v>
      </c>
      <c r="AQ56" s="250">
        <f t="array" ref="AQ56">SUM(IF(MOD(COLUMN(AF56:AO56),2)=1,AF56:AO56,0))</f>
        <v>0</v>
      </c>
      <c r="AR56" s="248"/>
      <c r="AS56" s="248"/>
      <c r="AT56" s="248"/>
      <c r="AU56" s="249"/>
      <c r="AV56" s="248"/>
      <c r="AW56" s="249"/>
      <c r="AX56" s="248"/>
      <c r="AY56" s="249"/>
      <c r="AZ56" s="248"/>
      <c r="BA56" s="249"/>
      <c r="BB56" s="248"/>
      <c r="BC56" s="249"/>
      <c r="BD56" s="250">
        <f t="array" ref="BD56">SUM(IF(MOD(COLUMN(AT56:BC56),2)=0,AT56:BC56,0))</f>
        <v>0</v>
      </c>
      <c r="BE56" s="250">
        <f t="array" ref="BE56">SUM(IF(MOD(COLUMN(AT56:BC56),2)=1,AT56:BC56,0))</f>
        <v>0</v>
      </c>
      <c r="BF56" s="248"/>
      <c r="BG56" s="248"/>
      <c r="BH56" s="248"/>
      <c r="BI56" s="249"/>
      <c r="BJ56" s="248"/>
      <c r="BK56" s="249"/>
      <c r="BL56" s="248"/>
      <c r="BM56" s="249"/>
      <c r="BN56" s="248"/>
      <c r="BO56" s="249"/>
      <c r="BP56" s="250">
        <f t="array" ref="BP56">SUM(IF(MOD(COLUMN(BH56:BO56),2)=0,BH56:BO56,0))</f>
        <v>0</v>
      </c>
      <c r="BQ56" s="250">
        <f t="array" ref="BQ56">SUM(IF(MOD(COLUMN(BH56:BO56),2)=1,BH56:BO56,0))</f>
        <v>0</v>
      </c>
      <c r="BR56" s="248"/>
      <c r="BS56" s="239"/>
      <c r="BT56" s="480"/>
    </row>
    <row r="57" spans="1:605" outlineLevel="1">
      <c r="A57" s="409">
        <f t="shared" si="47"/>
        <v>0</v>
      </c>
      <c r="B57" s="406" t="s">
        <v>54</v>
      </c>
      <c r="C57" s="71" t="s">
        <v>101</v>
      </c>
      <c r="D57" s="246">
        <f t="shared" si="48"/>
        <v>0</v>
      </c>
      <c r="E57" s="247">
        <f t="shared" si="49"/>
        <v>0</v>
      </c>
      <c r="F57" s="248"/>
      <c r="G57" s="249"/>
      <c r="H57" s="248"/>
      <c r="I57" s="249"/>
      <c r="J57" s="248"/>
      <c r="K57" s="249"/>
      <c r="L57" s="248"/>
      <c r="M57" s="249"/>
      <c r="N57" s="250">
        <f t="array" ref="N57">SUM(IF(MOD(COLUMN(F57:M57),2)=0,F57:M57,0))</f>
        <v>0</v>
      </c>
      <c r="O57" s="250">
        <f t="array" ref="O57">SUM(IF(MOD(COLUMN(F57:M57),2)=1,F57:M57,0))</f>
        <v>0</v>
      </c>
      <c r="P57" s="248"/>
      <c r="Q57" s="248"/>
      <c r="R57" s="248"/>
      <c r="S57" s="386"/>
      <c r="T57" s="248"/>
      <c r="U57" s="249"/>
      <c r="V57" s="248"/>
      <c r="W57" s="249"/>
      <c r="X57" s="248"/>
      <c r="Y57" s="249"/>
      <c r="Z57" s="248"/>
      <c r="AA57" s="249"/>
      <c r="AB57" s="250">
        <f t="array" ref="AB57">SUM(IF(MOD(COLUMN(R57:AA57),2)=0,R57:AA57,0))</f>
        <v>0</v>
      </c>
      <c r="AC57" s="250">
        <f t="array" ref="AC57">SUM(IF(MOD(COLUMN(R57:AA57),2)=1,R57:AA57,0))</f>
        <v>0</v>
      </c>
      <c r="AD57" s="248"/>
      <c r="AE57" s="248"/>
      <c r="AF57" s="248"/>
      <c r="AG57" s="239"/>
      <c r="AH57" s="248"/>
      <c r="AI57" s="249"/>
      <c r="AJ57" s="248"/>
      <c r="AK57" s="249"/>
      <c r="AL57" s="248"/>
      <c r="AM57" s="249"/>
      <c r="AN57" s="248"/>
      <c r="AO57" s="249"/>
      <c r="AP57" s="250">
        <f t="array" ref="AP57">SUM(IF(MOD(COLUMN(AF57:AO57),2)=0,AF57:AO57,0))</f>
        <v>0</v>
      </c>
      <c r="AQ57" s="250">
        <f t="array" ref="AQ57">SUM(IF(MOD(COLUMN(AF57:AO57),2)=1,AF57:AO57,0))</f>
        <v>0</v>
      </c>
      <c r="AR57" s="248"/>
      <c r="AS57" s="248"/>
      <c r="AT57" s="248"/>
      <c r="AU57" s="249"/>
      <c r="AV57" s="248"/>
      <c r="AW57" s="249"/>
      <c r="AX57" s="248"/>
      <c r="AY57" s="249"/>
      <c r="AZ57" s="248"/>
      <c r="BA57" s="249"/>
      <c r="BB57" s="248"/>
      <c r="BC57" s="249"/>
      <c r="BD57" s="250">
        <f t="array" ref="BD57">SUM(IF(MOD(COLUMN(AT57:BC57),2)=0,AT57:BC57,0))</f>
        <v>0</v>
      </c>
      <c r="BE57" s="250">
        <f t="array" ref="BE57">SUM(IF(MOD(COLUMN(AT57:BC57),2)=1,AT57:BC57,0))</f>
        <v>0</v>
      </c>
      <c r="BF57" s="248"/>
      <c r="BG57" s="248"/>
      <c r="BH57" s="248"/>
      <c r="BI57" s="249"/>
      <c r="BJ57" s="248"/>
      <c r="BK57" s="249"/>
      <c r="BL57" s="248"/>
      <c r="BM57" s="249"/>
      <c r="BN57" s="248"/>
      <c r="BO57" s="249"/>
      <c r="BP57" s="250">
        <f t="array" ref="BP57">SUM(IF(MOD(COLUMN(BH57:BO57),2)=0,BH57:BO57,0))</f>
        <v>0</v>
      </c>
      <c r="BQ57" s="250">
        <f t="array" ref="BQ57">SUM(IF(MOD(COLUMN(BH57:BO57),2)=1,BH57:BO57,0))</f>
        <v>0</v>
      </c>
      <c r="BR57" s="248"/>
      <c r="BS57" s="239"/>
      <c r="BT57" s="480"/>
    </row>
    <row r="58" spans="1:605" outlineLevel="1">
      <c r="A58" s="409">
        <f t="shared" si="47"/>
        <v>0</v>
      </c>
      <c r="B58" s="406" t="s">
        <v>56</v>
      </c>
      <c r="C58" s="71" t="s">
        <v>101</v>
      </c>
      <c r="D58" s="246">
        <f t="shared" si="48"/>
        <v>0</v>
      </c>
      <c r="E58" s="247">
        <f t="shared" si="49"/>
        <v>160</v>
      </c>
      <c r="F58" s="248"/>
      <c r="G58" s="249">
        <v>8</v>
      </c>
      <c r="H58" s="248"/>
      <c r="I58" s="249">
        <v>8</v>
      </c>
      <c r="J58" s="248"/>
      <c r="K58" s="249">
        <v>8</v>
      </c>
      <c r="L58" s="248"/>
      <c r="M58" s="249">
        <v>8</v>
      </c>
      <c r="N58" s="250">
        <f t="array" ref="N58">SUM(IF(MOD(COLUMN(F58:M58),2)=0,F58:M58,0))</f>
        <v>0</v>
      </c>
      <c r="O58" s="250">
        <f t="array" ref="O58">SUM(IF(MOD(COLUMN(F58:M58),2)=1,F58:M58,0))</f>
        <v>32</v>
      </c>
      <c r="P58" s="248"/>
      <c r="Q58" s="248"/>
      <c r="R58" s="248"/>
      <c r="S58" s="386">
        <v>8</v>
      </c>
      <c r="T58" s="248"/>
      <c r="U58" s="249">
        <v>8</v>
      </c>
      <c r="V58" s="248"/>
      <c r="W58" s="249">
        <v>8</v>
      </c>
      <c r="X58" s="248"/>
      <c r="Y58" s="249">
        <v>8</v>
      </c>
      <c r="Z58" s="248"/>
      <c r="AA58" s="249">
        <v>8</v>
      </c>
      <c r="AB58" s="250">
        <f t="array" ref="AB58">SUM(IF(MOD(COLUMN(R58:AA58),2)=0,R58:AA58,0))</f>
        <v>0</v>
      </c>
      <c r="AC58" s="250">
        <f t="array" ref="AC58">SUM(IF(MOD(COLUMN(R58:AA58),2)=1,R58:AA58,0))</f>
        <v>40</v>
      </c>
      <c r="AD58" s="248"/>
      <c r="AE58" s="248"/>
      <c r="AF58" s="248"/>
      <c r="AG58" s="397"/>
      <c r="AH58" s="248"/>
      <c r="AI58" s="249"/>
      <c r="AJ58" s="248"/>
      <c r="AK58" s="249"/>
      <c r="AL58" s="248"/>
      <c r="AM58" s="249">
        <v>8</v>
      </c>
      <c r="AN58" s="248"/>
      <c r="AO58" s="249">
        <v>8</v>
      </c>
      <c r="AP58" s="250">
        <f t="array" ref="AP58">SUM(IF(MOD(COLUMN(AF58:AO58),2)=0,AF58:AO58,0))</f>
        <v>0</v>
      </c>
      <c r="AQ58" s="250">
        <f t="array" ref="AQ58">SUM(IF(MOD(COLUMN(AF58:AO58),2)=1,AF58:AO58,0))</f>
        <v>16</v>
      </c>
      <c r="AR58" s="248"/>
      <c r="AS58" s="248"/>
      <c r="AT58" s="248"/>
      <c r="AU58" s="249">
        <v>8</v>
      </c>
      <c r="AV58" s="248"/>
      <c r="AW58" s="249">
        <v>8</v>
      </c>
      <c r="AX58" s="248"/>
      <c r="AY58" s="249">
        <v>8</v>
      </c>
      <c r="AZ58" s="248"/>
      <c r="BA58" s="249">
        <v>8</v>
      </c>
      <c r="BB58" s="248"/>
      <c r="BC58" s="249">
        <v>8</v>
      </c>
      <c r="BD58" s="250">
        <f t="array" ref="BD58">SUM(IF(MOD(COLUMN(AT58:BC58),2)=0,AT58:BC58,0))</f>
        <v>0</v>
      </c>
      <c r="BE58" s="250">
        <f t="array" ref="BE58">SUM(IF(MOD(COLUMN(AT58:BC58),2)=1,AT58:BC58,0))</f>
        <v>40</v>
      </c>
      <c r="BF58" s="248"/>
      <c r="BG58" s="248"/>
      <c r="BH58" s="248"/>
      <c r="BI58" s="249">
        <v>8</v>
      </c>
      <c r="BJ58" s="248"/>
      <c r="BK58" s="249">
        <v>8</v>
      </c>
      <c r="BL58" s="248"/>
      <c r="BM58" s="249">
        <v>8</v>
      </c>
      <c r="BN58" s="248"/>
      <c r="BO58" s="249">
        <v>8</v>
      </c>
      <c r="BP58" s="250">
        <f t="array" ref="BP58">SUM(IF(MOD(COLUMN(BH58:BO58),2)=0,BH58:BO58,0))</f>
        <v>0</v>
      </c>
      <c r="BQ58" s="250">
        <f t="array" ref="BQ58">SUM(IF(MOD(COLUMN(BH58:BO58),2)=1,BH58:BO58,0))</f>
        <v>32</v>
      </c>
      <c r="BR58" s="248"/>
      <c r="BS58" s="239"/>
      <c r="BT58" s="480"/>
    </row>
    <row r="59" spans="1:605" outlineLevel="1">
      <c r="A59" s="409">
        <f t="shared" si="47"/>
        <v>0</v>
      </c>
      <c r="B59" s="406" t="s">
        <v>21</v>
      </c>
      <c r="C59" s="71" t="s">
        <v>101</v>
      </c>
      <c r="D59" s="246">
        <f t="shared" si="48"/>
        <v>0</v>
      </c>
      <c r="E59" s="247">
        <f t="shared" si="49"/>
        <v>4</v>
      </c>
      <c r="F59" s="248"/>
      <c r="G59" s="249"/>
      <c r="H59" s="248"/>
      <c r="I59" s="249"/>
      <c r="J59" s="248"/>
      <c r="K59" s="249"/>
      <c r="L59" s="248"/>
      <c r="M59" s="249"/>
      <c r="N59" s="250">
        <f t="array" ref="N59">SUM(IF(MOD(COLUMN(F59:M59),2)=0,F59:M59,0))</f>
        <v>0</v>
      </c>
      <c r="O59" s="250">
        <f t="array" ref="O59">SUM(IF(MOD(COLUMN(F59:M59),2)=1,F59:M59,0))</f>
        <v>0</v>
      </c>
      <c r="P59" s="248"/>
      <c r="Q59" s="248"/>
      <c r="R59" s="248"/>
      <c r="S59" s="386"/>
      <c r="T59" s="248"/>
      <c r="U59" s="249"/>
      <c r="V59" s="248"/>
      <c r="W59" s="249"/>
      <c r="X59" s="248"/>
      <c r="Y59" s="249"/>
      <c r="Z59" s="248"/>
      <c r="AA59" s="249"/>
      <c r="AB59" s="250">
        <f t="array" ref="AB59">SUM(IF(MOD(COLUMN(R59:AA59),2)=0,R59:AA59,0))</f>
        <v>0</v>
      </c>
      <c r="AC59" s="250">
        <f t="array" ref="AC59">SUM(IF(MOD(COLUMN(R59:AA59),2)=1,R59:AA59,0))</f>
        <v>0</v>
      </c>
      <c r="AD59" s="248"/>
      <c r="AE59" s="248"/>
      <c r="AF59" s="248"/>
      <c r="AG59" s="239"/>
      <c r="AH59" s="248"/>
      <c r="AI59" s="249"/>
      <c r="AJ59" s="248"/>
      <c r="AK59" s="249"/>
      <c r="AL59" s="248"/>
      <c r="AM59" s="249"/>
      <c r="AN59" s="248"/>
      <c r="AO59" s="249"/>
      <c r="AP59" s="250">
        <f t="array" ref="AP59">SUM(IF(MOD(COLUMN(AF59:AO59),2)=0,AF59:AO59,0))</f>
        <v>0</v>
      </c>
      <c r="AQ59" s="250">
        <f t="array" ref="AQ59">SUM(IF(MOD(COLUMN(AF59:AO59),2)=1,AF59:AO59,0))</f>
        <v>0</v>
      </c>
      <c r="AR59" s="248"/>
      <c r="AS59" s="248"/>
      <c r="AT59" s="248"/>
      <c r="AU59" s="249"/>
      <c r="AV59" s="248"/>
      <c r="AW59" s="249"/>
      <c r="AX59" s="248"/>
      <c r="AY59" s="249"/>
      <c r="AZ59" s="248"/>
      <c r="BA59" s="249">
        <v>3</v>
      </c>
      <c r="BB59" s="248"/>
      <c r="BC59" s="249">
        <v>1</v>
      </c>
      <c r="BD59" s="250">
        <f t="array" ref="BD59">SUM(IF(MOD(COLUMN(AT59:BC59),2)=0,AT59:BC59,0))</f>
        <v>0</v>
      </c>
      <c r="BE59" s="250">
        <f t="array" ref="BE59">SUM(IF(MOD(COLUMN(AT59:BC59),2)=1,AT59:BC59,0))</f>
        <v>4</v>
      </c>
      <c r="BF59" s="248"/>
      <c r="BG59" s="248"/>
      <c r="BH59" s="248"/>
      <c r="BI59" s="249"/>
      <c r="BJ59" s="248"/>
      <c r="BK59" s="249"/>
      <c r="BL59" s="248"/>
      <c r="BM59" s="249"/>
      <c r="BN59" s="248"/>
      <c r="BO59" s="249"/>
      <c r="BP59" s="250">
        <f t="array" ref="BP59">SUM(IF(MOD(COLUMN(BH59:BO59),2)=0,BH59:BO59,0))</f>
        <v>0</v>
      </c>
      <c r="BQ59" s="250">
        <f t="array" ref="BQ59">SUM(IF(MOD(COLUMN(BH59:BO59),2)=1,BH59:BO59,0))</f>
        <v>0</v>
      </c>
      <c r="BR59" s="248"/>
      <c r="BS59" s="239"/>
      <c r="BT59" s="480"/>
    </row>
    <row r="60" spans="1:605" outlineLevel="1">
      <c r="A60" s="409">
        <f t="shared" si="47"/>
        <v>0</v>
      </c>
      <c r="B60" s="405" t="s">
        <v>22</v>
      </c>
      <c r="C60" s="71" t="s">
        <v>101</v>
      </c>
      <c r="D60" s="246">
        <f t="shared" si="48"/>
        <v>0</v>
      </c>
      <c r="E60" s="247">
        <f t="shared" si="49"/>
        <v>24</v>
      </c>
      <c r="F60" s="248"/>
      <c r="G60" s="249"/>
      <c r="H60" s="248"/>
      <c r="I60" s="249"/>
      <c r="J60" s="248"/>
      <c r="K60" s="249"/>
      <c r="L60" s="248"/>
      <c r="M60" s="249"/>
      <c r="N60" s="250">
        <f t="array" ref="N60">SUM(IF(MOD(COLUMN(F60:M60),2)=0,F60:M60,0))</f>
        <v>0</v>
      </c>
      <c r="O60" s="250">
        <f t="array" ref="O60">SUM(IF(MOD(COLUMN(F60:M60),2)=1,F60:M60,0))</f>
        <v>0</v>
      </c>
      <c r="P60" s="248"/>
      <c r="Q60" s="248"/>
      <c r="R60" s="248"/>
      <c r="S60" s="386"/>
      <c r="T60" s="248"/>
      <c r="U60" s="249"/>
      <c r="V60" s="248"/>
      <c r="W60" s="249"/>
      <c r="X60" s="248"/>
      <c r="Y60" s="249"/>
      <c r="Z60" s="248"/>
      <c r="AA60" s="249"/>
      <c r="AB60" s="250">
        <f t="array" ref="AB60">SUM(IF(MOD(COLUMN(R60:AA60),2)=0,R60:AA60,0))</f>
        <v>0</v>
      </c>
      <c r="AC60" s="250">
        <f t="array" ref="AC60">SUM(IF(MOD(COLUMN(R60:AA60),2)=1,R60:AA60,0))</f>
        <v>0</v>
      </c>
      <c r="AD60" s="248"/>
      <c r="AE60" s="248"/>
      <c r="AF60" s="248"/>
      <c r="AG60" s="397">
        <v>8</v>
      </c>
      <c r="AH60" s="248"/>
      <c r="AI60" s="249">
        <v>8</v>
      </c>
      <c r="AJ60" s="248"/>
      <c r="AK60" s="249">
        <v>8</v>
      </c>
      <c r="AL60" s="248"/>
      <c r="AM60" s="249"/>
      <c r="AN60" s="248"/>
      <c r="AO60" s="249"/>
      <c r="AP60" s="250">
        <f t="array" ref="AP60">SUM(IF(MOD(COLUMN(AF60:AO60),2)=0,AF60:AO60,0))</f>
        <v>0</v>
      </c>
      <c r="AQ60" s="250">
        <f t="array" ref="AQ60">SUM(IF(MOD(COLUMN(AF60:AO60),2)=1,AF60:AO60,0))</f>
        <v>24</v>
      </c>
      <c r="AR60" s="248"/>
      <c r="AS60" s="248"/>
      <c r="AT60" s="248"/>
      <c r="AU60" s="249"/>
      <c r="AV60" s="248"/>
      <c r="AW60" s="249"/>
      <c r="AX60" s="248"/>
      <c r="AY60" s="249"/>
      <c r="AZ60" s="248"/>
      <c r="BA60" s="249"/>
      <c r="BB60" s="248"/>
      <c r="BC60" s="249"/>
      <c r="BD60" s="250">
        <f t="array" ref="BD60">SUM(IF(MOD(COLUMN(AT60:BC60),2)=0,AT60:BC60,0))</f>
        <v>0</v>
      </c>
      <c r="BE60" s="250">
        <f t="array" ref="BE60">SUM(IF(MOD(COLUMN(AT60:BC60),2)=1,AT60:BC60,0))</f>
        <v>0</v>
      </c>
      <c r="BF60" s="248"/>
      <c r="BG60" s="248"/>
      <c r="BH60" s="248"/>
      <c r="BI60" s="249"/>
      <c r="BJ60" s="248"/>
      <c r="BK60" s="249"/>
      <c r="BL60" s="248"/>
      <c r="BM60" s="249"/>
      <c r="BN60" s="248"/>
      <c r="BO60" s="249"/>
      <c r="BP60" s="250">
        <f t="array" ref="BP60">SUM(IF(MOD(COLUMN(BH60:BO60),2)=0,BH60:BO60,0))</f>
        <v>0</v>
      </c>
      <c r="BQ60" s="250">
        <f t="array" ref="BQ60">SUM(IF(MOD(COLUMN(BH60:BO60),2)=1,BH60:BO60,0))</f>
        <v>0</v>
      </c>
      <c r="BR60" s="248"/>
      <c r="BS60" s="239"/>
      <c r="BT60" s="480"/>
    </row>
    <row r="61" spans="1:605" s="236" customFormat="1">
      <c r="A61" s="410"/>
      <c r="C61" s="238"/>
      <c r="D61" s="257"/>
      <c r="E61" s="252"/>
      <c r="F61" s="253"/>
      <c r="G61" s="254"/>
      <c r="H61" s="253"/>
      <c r="I61" s="254"/>
      <c r="J61" s="253"/>
      <c r="K61" s="254"/>
      <c r="L61" s="253"/>
      <c r="M61" s="254"/>
      <c r="N61" s="250"/>
      <c r="O61" s="250"/>
      <c r="P61" s="253"/>
      <c r="Q61" s="254"/>
      <c r="R61" s="253"/>
      <c r="S61" s="388"/>
      <c r="T61" s="253"/>
      <c r="U61" s="254"/>
      <c r="V61" s="253"/>
      <c r="W61" s="254"/>
      <c r="X61" s="253"/>
      <c r="Y61" s="254"/>
      <c r="Z61" s="253"/>
      <c r="AA61" s="254"/>
      <c r="AB61" s="255"/>
      <c r="AC61" s="256"/>
      <c r="AD61" s="253"/>
      <c r="AE61" s="254"/>
      <c r="AF61" s="253"/>
      <c r="AG61" s="240"/>
      <c r="AH61" s="253"/>
      <c r="AI61" s="254"/>
      <c r="AJ61" s="253"/>
      <c r="AK61" s="254"/>
      <c r="AL61" s="253"/>
      <c r="AM61" s="254"/>
      <c r="AN61" s="253"/>
      <c r="AO61" s="254"/>
      <c r="AP61" s="255"/>
      <c r="AQ61" s="256"/>
      <c r="AR61" s="253"/>
      <c r="AS61" s="254"/>
      <c r="AT61" s="253"/>
      <c r="AU61" s="240"/>
      <c r="AV61" s="253"/>
      <c r="AW61" s="254"/>
      <c r="AX61" s="253"/>
      <c r="AY61" s="254"/>
      <c r="AZ61" s="253"/>
      <c r="BA61" s="254"/>
      <c r="BB61" s="253"/>
      <c r="BC61" s="254"/>
      <c r="BD61" s="255"/>
      <c r="BE61" s="256"/>
      <c r="BF61" s="253"/>
      <c r="BG61" s="254"/>
      <c r="BH61" s="253"/>
      <c r="BI61" s="240"/>
      <c r="BJ61" s="253"/>
      <c r="BK61" s="254"/>
      <c r="BL61" s="253"/>
      <c r="BM61" s="254"/>
      <c r="BN61" s="253"/>
      <c r="BO61" s="254"/>
      <c r="BP61" s="255"/>
      <c r="BQ61" s="256"/>
      <c r="BR61" s="253"/>
      <c r="BS61" s="240"/>
      <c r="BT61" s="480"/>
    </row>
    <row r="62" spans="1:605" s="71" customFormat="1" outlineLevel="1" collapsed="1">
      <c r="A62" s="409">
        <f>IF(E62=0,0,D62/(E62/$C$14)/$C$13)</f>
        <v>0</v>
      </c>
      <c r="B62" s="405" t="s">
        <v>46</v>
      </c>
      <c r="C62" s="71" t="s">
        <v>102</v>
      </c>
      <c r="D62" s="246">
        <f>SUMIF($F$14:$BS$14,"*Total*",$F62:$BS62)</f>
        <v>0</v>
      </c>
      <c r="E62" s="247">
        <f>SUMIFS(F62:BS62, $F$13:$BS$13,"x",$F$16:$BS$16,"*Effort*")</f>
        <v>0</v>
      </c>
      <c r="F62" s="248"/>
      <c r="G62" s="249"/>
      <c r="H62" s="248"/>
      <c r="I62" s="249"/>
      <c r="J62" s="248"/>
      <c r="K62" s="249"/>
      <c r="L62" s="248"/>
      <c r="M62" s="249"/>
      <c r="N62" s="250">
        <f t="array" ref="N62">SUM(IF(MOD(COLUMN(F62:M62),2)=0,F62:M62,0))</f>
        <v>0</v>
      </c>
      <c r="O62" s="250">
        <f t="array" ref="O62">SUM(IF(MOD(COLUMN(F62:M62),2)=1,F62:M62,0))</f>
        <v>0</v>
      </c>
      <c r="P62" s="248"/>
      <c r="Q62" s="248"/>
      <c r="R62" s="248"/>
      <c r="S62" s="386"/>
      <c r="T62" s="248"/>
      <c r="U62" s="249"/>
      <c r="V62" s="248"/>
      <c r="W62" s="249"/>
      <c r="X62" s="248"/>
      <c r="Y62" s="249"/>
      <c r="Z62" s="248"/>
      <c r="AA62" s="249"/>
      <c r="AB62" s="250">
        <f t="array" ref="AB62">SUM(IF(MOD(COLUMN(R62:AA62),2)=0,R62:AA62,0))</f>
        <v>0</v>
      </c>
      <c r="AC62" s="250">
        <f t="array" ref="AC62">SUM(IF(MOD(COLUMN(R62:AA62),2)=1,R62:AA62,0))</f>
        <v>0</v>
      </c>
      <c r="AD62" s="248"/>
      <c r="AE62" s="248"/>
      <c r="AF62" s="248"/>
      <c r="AG62" s="239"/>
      <c r="AH62" s="248"/>
      <c r="AI62" s="249"/>
      <c r="AJ62" s="248"/>
      <c r="AK62" s="249"/>
      <c r="AL62" s="248"/>
      <c r="AM62" s="249"/>
      <c r="AN62" s="248"/>
      <c r="AO62" s="249"/>
      <c r="AP62" s="250">
        <f t="array" ref="AP62">SUM(IF(MOD(COLUMN(AF62:AO62),2)=0,AF62:AO62,0))</f>
        <v>0</v>
      </c>
      <c r="AQ62" s="250">
        <f t="array" ref="AQ62">SUM(IF(MOD(COLUMN(AF62:AO62),2)=1,AF62:AO62,0))</f>
        <v>0</v>
      </c>
      <c r="AR62" s="248"/>
      <c r="AS62" s="248"/>
      <c r="AT62" s="248"/>
      <c r="AU62" s="239"/>
      <c r="AV62" s="248"/>
      <c r="AW62" s="249"/>
      <c r="AX62" s="248"/>
      <c r="AY62" s="249"/>
      <c r="AZ62" s="248"/>
      <c r="BA62" s="249"/>
      <c r="BB62" s="248"/>
      <c r="BC62" s="249"/>
      <c r="BD62" s="250">
        <f t="array" ref="BD62">SUM(IF(MOD(COLUMN(AT62:BC62),2)=0,AT62:BC62,0))</f>
        <v>0</v>
      </c>
      <c r="BE62" s="250">
        <f t="array" ref="BE62">SUM(IF(MOD(COLUMN(AT62:BC62),2)=1,AT62:BC62,0))</f>
        <v>0</v>
      </c>
      <c r="BF62" s="248"/>
      <c r="BG62" s="248"/>
      <c r="BH62" s="248"/>
      <c r="BI62" s="249"/>
      <c r="BJ62" s="248"/>
      <c r="BK62" s="249"/>
      <c r="BL62" s="248"/>
      <c r="BM62" s="249"/>
      <c r="BN62" s="248"/>
      <c r="BO62" s="249"/>
      <c r="BP62" s="250">
        <f t="array" ref="BP62">SUM(IF(MOD(COLUMN(BH62:BO62),2)=0,BH62:BO62,0))</f>
        <v>0</v>
      </c>
      <c r="BQ62" s="250">
        <f t="array" ref="BQ62">SUM(IF(MOD(COLUMN(BH62:BO62),2)=1,BH62:BO62,0))</f>
        <v>0</v>
      </c>
      <c r="BR62" s="248"/>
      <c r="BS62" s="239"/>
      <c r="BT62" s="480"/>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row>
    <row r="63" spans="1:605" s="71" customFormat="1" outlineLevel="1">
      <c r="A63" s="409">
        <f t="shared" ref="A63:A69" si="50">IF(E63=0,0,D63/(E63/$C$14)/$C$13)</f>
        <v>0</v>
      </c>
      <c r="B63" s="405" t="s">
        <v>48</v>
      </c>
      <c r="C63" s="71" t="s">
        <v>102</v>
      </c>
      <c r="D63" s="246">
        <f t="shared" ref="D63:D69" si="51">SUMIF($F$14:$BS$14,"*Total*",$F63:$BS63)</f>
        <v>0</v>
      </c>
      <c r="E63" s="247">
        <f t="shared" ref="E63:E69" si="52">SUMIFS(F63:BS63, $F$13:$BS$13,"x",$F$16:$BS$16,"*Effort*")</f>
        <v>0</v>
      </c>
      <c r="F63" s="248"/>
      <c r="G63" s="249"/>
      <c r="H63" s="248"/>
      <c r="I63" s="249"/>
      <c r="J63" s="248"/>
      <c r="K63" s="249"/>
      <c r="L63" s="248"/>
      <c r="M63" s="249"/>
      <c r="N63" s="250">
        <f t="array" ref="N63">SUM(IF(MOD(COLUMN(F63:M63),2)=0,F63:M63,0))</f>
        <v>0</v>
      </c>
      <c r="O63" s="250">
        <f t="array" ref="O63">SUM(IF(MOD(COLUMN(F63:M63),2)=1,F63:M63,0))</f>
        <v>0</v>
      </c>
      <c r="P63" s="248"/>
      <c r="Q63" s="248"/>
      <c r="R63" s="248"/>
      <c r="S63" s="386"/>
      <c r="T63" s="248"/>
      <c r="U63" s="249"/>
      <c r="V63" s="248"/>
      <c r="W63" s="249"/>
      <c r="X63" s="248"/>
      <c r="Y63" s="249"/>
      <c r="Z63" s="248"/>
      <c r="AA63" s="249"/>
      <c r="AB63" s="250">
        <f t="array" ref="AB63">SUM(IF(MOD(COLUMN(R63:AA63),2)=0,R63:AA63,0))</f>
        <v>0</v>
      </c>
      <c r="AC63" s="250">
        <f t="array" ref="AC63">SUM(IF(MOD(COLUMN(R63:AA63),2)=1,R63:AA63,0))</f>
        <v>0</v>
      </c>
      <c r="AD63" s="248"/>
      <c r="AE63" s="248"/>
      <c r="AF63" s="248"/>
      <c r="AG63" s="239"/>
      <c r="AH63" s="248"/>
      <c r="AI63" s="249"/>
      <c r="AJ63" s="248"/>
      <c r="AK63" s="249"/>
      <c r="AL63" s="248"/>
      <c r="AM63" s="249"/>
      <c r="AN63" s="248"/>
      <c r="AO63" s="249"/>
      <c r="AP63" s="250">
        <f t="array" ref="AP63">SUM(IF(MOD(COLUMN(AF63:AO63),2)=0,AF63:AO63,0))</f>
        <v>0</v>
      </c>
      <c r="AQ63" s="250">
        <f t="array" ref="AQ63">SUM(IF(MOD(COLUMN(AF63:AO63),2)=1,AF63:AO63,0))</f>
        <v>0</v>
      </c>
      <c r="AR63" s="248"/>
      <c r="AS63" s="248"/>
      <c r="AT63" s="248"/>
      <c r="AU63" s="239"/>
      <c r="AV63" s="248"/>
      <c r="AW63" s="249"/>
      <c r="AX63" s="248"/>
      <c r="AY63" s="249"/>
      <c r="AZ63" s="248"/>
      <c r="BA63" s="249"/>
      <c r="BB63" s="248"/>
      <c r="BC63" s="249"/>
      <c r="BD63" s="250">
        <f t="array" ref="BD63">SUM(IF(MOD(COLUMN(AT63:BC63),2)=0,AT63:BC63,0))</f>
        <v>0</v>
      </c>
      <c r="BE63" s="250">
        <f t="array" ref="BE63">SUM(IF(MOD(COLUMN(AT63:BC63),2)=1,AT63:BC63,0))</f>
        <v>0</v>
      </c>
      <c r="BF63" s="248"/>
      <c r="BG63" s="248"/>
      <c r="BH63" s="248"/>
      <c r="BI63" s="249"/>
      <c r="BJ63" s="248"/>
      <c r="BK63" s="249"/>
      <c r="BL63" s="248"/>
      <c r="BM63" s="249"/>
      <c r="BN63" s="248"/>
      <c r="BO63" s="249"/>
      <c r="BP63" s="250">
        <f t="array" ref="BP63">SUM(IF(MOD(COLUMN(BH63:BO63),2)=0,BH63:BO63,0))</f>
        <v>0</v>
      </c>
      <c r="BQ63" s="250">
        <f t="array" ref="BQ63">SUM(IF(MOD(COLUMN(BH63:BO63),2)=1,BH63:BO63,0))</f>
        <v>0</v>
      </c>
      <c r="BR63" s="248"/>
      <c r="BS63" s="239"/>
      <c r="BT63" s="480"/>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row>
    <row r="64" spans="1:605" s="71" customFormat="1" outlineLevel="1">
      <c r="A64" s="409">
        <f t="shared" si="50"/>
        <v>1.8550724637681157</v>
      </c>
      <c r="B64" s="405" t="s">
        <v>50</v>
      </c>
      <c r="C64" s="71" t="s">
        <v>102</v>
      </c>
      <c r="D64" s="246">
        <f t="shared" si="51"/>
        <v>8</v>
      </c>
      <c r="E64" s="247">
        <f t="shared" si="52"/>
        <v>34.5</v>
      </c>
      <c r="F64" s="248"/>
      <c r="G64" s="249">
        <v>2</v>
      </c>
      <c r="H64" s="248"/>
      <c r="I64" s="249"/>
      <c r="J64" s="248"/>
      <c r="K64" s="249"/>
      <c r="L64" s="248"/>
      <c r="M64" s="249">
        <v>2</v>
      </c>
      <c r="N64" s="250">
        <f t="array" ref="N64">SUM(IF(MOD(COLUMN(F64:M64),2)=0,F64:M64,0))</f>
        <v>0</v>
      </c>
      <c r="O64" s="250">
        <f t="array" ref="O64">SUM(IF(MOD(COLUMN(F64:M64),2)=1,F64:M64,0))</f>
        <v>4</v>
      </c>
      <c r="P64" s="248"/>
      <c r="Q64" s="248"/>
      <c r="R64" s="248"/>
      <c r="S64" s="386"/>
      <c r="T64" s="248">
        <v>2</v>
      </c>
      <c r="U64" s="249">
        <v>1</v>
      </c>
      <c r="V64" s="248"/>
      <c r="W64" s="249">
        <v>2</v>
      </c>
      <c r="X64" s="248"/>
      <c r="Y64" s="249">
        <v>1.5</v>
      </c>
      <c r="Z64" s="248"/>
      <c r="AA64" s="249">
        <v>1</v>
      </c>
      <c r="AB64" s="250">
        <f t="array" ref="AB64">SUM(IF(MOD(COLUMN(R64:AA64),2)=0,R64:AA64,0))</f>
        <v>2</v>
      </c>
      <c r="AC64" s="250">
        <f t="array" ref="AC64">SUM(IF(MOD(COLUMN(R64:AA64),2)=1,R64:AA64,0))</f>
        <v>5.5</v>
      </c>
      <c r="AD64" s="248"/>
      <c r="AE64" s="248"/>
      <c r="AF64" s="248"/>
      <c r="AG64" s="396">
        <v>2</v>
      </c>
      <c r="AH64" s="248"/>
      <c r="AI64" s="249">
        <v>2</v>
      </c>
      <c r="AJ64" s="248"/>
      <c r="AK64" s="249">
        <v>2</v>
      </c>
      <c r="AL64" s="248"/>
      <c r="AM64" s="249"/>
      <c r="AN64" s="415"/>
      <c r="AO64" s="249">
        <v>2</v>
      </c>
      <c r="AP64" s="250">
        <f t="array" ref="AP64">SUM(IF(MOD(COLUMN(AF64:AO64),2)=0,AF64:AO64,0))</f>
        <v>0</v>
      </c>
      <c r="AQ64" s="250">
        <f t="array" ref="AQ64">SUM(IF(MOD(COLUMN(AF64:AO64),2)=1,AF64:AO64,0))</f>
        <v>8</v>
      </c>
      <c r="AR64" s="248"/>
      <c r="AS64" s="248"/>
      <c r="AT64" s="248"/>
      <c r="AU64" s="386">
        <v>2</v>
      </c>
      <c r="AV64" s="248"/>
      <c r="AW64" s="249">
        <v>3</v>
      </c>
      <c r="AX64" s="248"/>
      <c r="AY64" s="249">
        <v>3</v>
      </c>
      <c r="AZ64" s="248">
        <v>2</v>
      </c>
      <c r="BA64" s="249">
        <v>3</v>
      </c>
      <c r="BB64" s="248"/>
      <c r="BC64" s="249"/>
      <c r="BD64" s="250">
        <f t="array" ref="BD64">SUM(IF(MOD(COLUMN(AT64:BC64),2)=0,AT64:BC64,0))</f>
        <v>2</v>
      </c>
      <c r="BE64" s="250">
        <f t="array" ref="BE64">SUM(IF(MOD(COLUMN(AT64:BC64),2)=1,AT64:BC64,0))</f>
        <v>11</v>
      </c>
      <c r="BF64" s="248"/>
      <c r="BG64" s="248"/>
      <c r="BH64" s="248"/>
      <c r="BI64" s="249"/>
      <c r="BJ64" s="248">
        <v>2</v>
      </c>
      <c r="BK64" s="249">
        <v>2</v>
      </c>
      <c r="BL64" s="248">
        <v>2</v>
      </c>
      <c r="BM64" s="249">
        <v>2</v>
      </c>
      <c r="BN64" s="248"/>
      <c r="BO64" s="249">
        <v>2</v>
      </c>
      <c r="BP64" s="250">
        <f t="array" ref="BP64">SUM(IF(MOD(COLUMN(BH64:BO64),2)=0,BH64:BO64,0))</f>
        <v>4</v>
      </c>
      <c r="BQ64" s="250">
        <f t="array" ref="BQ64">SUM(IF(MOD(COLUMN(BH64:BO64),2)=1,BH64:BO64,0))</f>
        <v>6</v>
      </c>
      <c r="BR64" s="248"/>
      <c r="BS64" s="239"/>
      <c r="BT64" s="480"/>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row>
    <row r="65" spans="1:605" s="71" customFormat="1" outlineLevel="1">
      <c r="A65" s="409">
        <f t="shared" si="50"/>
        <v>0</v>
      </c>
      <c r="B65" s="405" t="s">
        <v>52</v>
      </c>
      <c r="C65" s="71" t="s">
        <v>102</v>
      </c>
      <c r="D65" s="246">
        <f t="shared" si="51"/>
        <v>0</v>
      </c>
      <c r="E65" s="414">
        <f t="shared" si="52"/>
        <v>0</v>
      </c>
      <c r="F65" s="248"/>
      <c r="G65" s="249"/>
      <c r="H65" s="248"/>
      <c r="I65" s="249"/>
      <c r="J65" s="248"/>
      <c r="K65" s="249"/>
      <c r="L65" s="248"/>
      <c r="M65" s="249"/>
      <c r="N65" s="250">
        <f t="array" ref="N65">SUM(IF(MOD(COLUMN(F65:M65),2)=0,F65:M65,0))</f>
        <v>0</v>
      </c>
      <c r="O65" s="250">
        <f t="array" ref="O65">SUM(IF(MOD(COLUMN(F65:M65),2)=1,F65:M65,0))</f>
        <v>0</v>
      </c>
      <c r="P65" s="248"/>
      <c r="Q65" s="248"/>
      <c r="R65" s="248"/>
      <c r="S65" s="386"/>
      <c r="T65" s="248"/>
      <c r="U65" s="249"/>
      <c r="V65" s="248"/>
      <c r="W65" s="249"/>
      <c r="X65" s="248"/>
      <c r="Y65" s="249"/>
      <c r="Z65" s="248"/>
      <c r="AA65" s="249"/>
      <c r="AB65" s="250">
        <f t="array" ref="AB65">SUM(IF(MOD(COLUMN(R65:AA65),2)=0,R65:AA65,0))</f>
        <v>0</v>
      </c>
      <c r="AC65" s="250">
        <f t="array" ref="AC65">SUM(IF(MOD(COLUMN(R65:AA65),2)=1,R65:AA65,0))</f>
        <v>0</v>
      </c>
      <c r="AD65" s="248"/>
      <c r="AE65" s="248"/>
      <c r="AF65" s="248"/>
      <c r="AG65" s="396"/>
      <c r="AH65" s="248"/>
      <c r="AI65" s="249"/>
      <c r="AJ65" s="248"/>
      <c r="AK65" s="249"/>
      <c r="AL65" s="248"/>
      <c r="AM65" s="249"/>
      <c r="AN65" s="248"/>
      <c r="AO65" s="249"/>
      <c r="AP65" s="250">
        <f t="array" ref="AP65">SUM(IF(MOD(COLUMN(AF65:AO65),2)=0,AF65:AO65,0))</f>
        <v>0</v>
      </c>
      <c r="AQ65" s="250">
        <f t="array" ref="AQ65">SUM(IF(MOD(COLUMN(AF65:AO65),2)=1,AF65:AO65,0))</f>
        <v>0</v>
      </c>
      <c r="AR65" s="248"/>
      <c r="AS65" s="248"/>
      <c r="AT65" s="248"/>
      <c r="AU65" s="239"/>
      <c r="AV65" s="248"/>
      <c r="AW65" s="249"/>
      <c r="AX65" s="248"/>
      <c r="AY65" s="249"/>
      <c r="AZ65" s="248"/>
      <c r="BA65" s="249"/>
      <c r="BB65" s="248"/>
      <c r="BC65" s="249"/>
      <c r="BD65" s="250">
        <f t="array" ref="BD65">SUM(IF(MOD(COLUMN(AT65:BC65),2)=0,AT65:BC65,0))</f>
        <v>0</v>
      </c>
      <c r="BE65" s="250">
        <f t="array" ref="BE65">SUM(IF(MOD(COLUMN(AT65:BC65),2)=1,AT65:BC65,0))</f>
        <v>0</v>
      </c>
      <c r="BF65" s="248"/>
      <c r="BG65" s="248"/>
      <c r="BH65" s="248"/>
      <c r="BI65" s="249"/>
      <c r="BJ65" s="248"/>
      <c r="BK65" s="249"/>
      <c r="BL65" s="248"/>
      <c r="BM65" s="249"/>
      <c r="BN65" s="248"/>
      <c r="BO65" s="249"/>
      <c r="BP65" s="250">
        <f t="array" ref="BP65">SUM(IF(MOD(COLUMN(BH65:BO65),2)=0,BH65:BO65,0))</f>
        <v>0</v>
      </c>
      <c r="BQ65" s="250">
        <f t="array" ref="BQ65">SUM(IF(MOD(COLUMN(BH65:BO65),2)=1,BH65:BO65,0))</f>
        <v>0</v>
      </c>
      <c r="BR65" s="248"/>
      <c r="BS65" s="239"/>
      <c r="BT65" s="480"/>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row>
    <row r="66" spans="1:605" s="99" customFormat="1" outlineLevel="1">
      <c r="A66" s="409">
        <f t="shared" si="50"/>
        <v>0</v>
      </c>
      <c r="B66" s="406" t="s">
        <v>54</v>
      </c>
      <c r="C66" s="71" t="s">
        <v>102</v>
      </c>
      <c r="D66" s="246">
        <f t="shared" si="51"/>
        <v>0</v>
      </c>
      <c r="E66" s="247">
        <f t="shared" si="52"/>
        <v>0</v>
      </c>
      <c r="F66" s="248"/>
      <c r="G66" s="249"/>
      <c r="H66" s="248"/>
      <c r="I66" s="249"/>
      <c r="J66" s="248"/>
      <c r="K66" s="249"/>
      <c r="L66" s="248"/>
      <c r="M66" s="249"/>
      <c r="N66" s="250">
        <f t="array" ref="N66">SUM(IF(MOD(COLUMN(F66:M66),2)=0,F66:M66,0))</f>
        <v>0</v>
      </c>
      <c r="O66" s="250">
        <f t="array" ref="O66">SUM(IF(MOD(COLUMN(F66:M66),2)=1,F66:M66,0))</f>
        <v>0</v>
      </c>
      <c r="P66" s="248"/>
      <c r="Q66" s="248"/>
      <c r="R66" s="248"/>
      <c r="S66" s="386"/>
      <c r="T66" s="248"/>
      <c r="U66" s="249"/>
      <c r="V66" s="248"/>
      <c r="W66" s="249"/>
      <c r="X66" s="248"/>
      <c r="Y66" s="249"/>
      <c r="Z66" s="248"/>
      <c r="AA66" s="249"/>
      <c r="AB66" s="250">
        <f t="array" ref="AB66">SUM(IF(MOD(COLUMN(R66:AA66),2)=0,R66:AA66,0))</f>
        <v>0</v>
      </c>
      <c r="AC66" s="250">
        <f t="array" ref="AC66">SUM(IF(MOD(COLUMN(R66:AA66),2)=1,R66:AA66,0))</f>
        <v>0</v>
      </c>
      <c r="AD66" s="248"/>
      <c r="AE66" s="248"/>
      <c r="AF66" s="248"/>
      <c r="AG66" s="239"/>
      <c r="AH66" s="248"/>
      <c r="AI66" s="249"/>
      <c r="AJ66" s="248"/>
      <c r="AK66" s="249"/>
      <c r="AL66" s="248"/>
      <c r="AM66" s="249"/>
      <c r="AN66" s="248"/>
      <c r="AO66" s="249"/>
      <c r="AP66" s="250">
        <f t="array" ref="AP66">SUM(IF(MOD(COLUMN(AF66:AO66),2)=0,AF66:AO66,0))</f>
        <v>0</v>
      </c>
      <c r="AQ66" s="250">
        <f t="array" ref="AQ66">SUM(IF(MOD(COLUMN(AF66:AO66),2)=1,AF66:AO66,0))</f>
        <v>0</v>
      </c>
      <c r="AR66" s="248"/>
      <c r="AS66" s="248"/>
      <c r="AT66" s="248"/>
      <c r="AU66" s="239"/>
      <c r="AV66" s="248"/>
      <c r="AW66" s="249"/>
      <c r="AX66" s="248"/>
      <c r="AY66" s="249"/>
      <c r="AZ66" s="248"/>
      <c r="BA66" s="249"/>
      <c r="BB66" s="248"/>
      <c r="BC66" s="249"/>
      <c r="BD66" s="250">
        <f t="array" ref="BD66">SUM(IF(MOD(COLUMN(AT66:BC66),2)=0,AT66:BC66,0))</f>
        <v>0</v>
      </c>
      <c r="BE66" s="250">
        <f t="array" ref="BE66">SUM(IF(MOD(COLUMN(AT66:BC66),2)=1,AT66:BC66,0))</f>
        <v>0</v>
      </c>
      <c r="BF66" s="248"/>
      <c r="BG66" s="248"/>
      <c r="BH66" s="248"/>
      <c r="BI66" s="249"/>
      <c r="BJ66" s="248"/>
      <c r="BK66" s="249"/>
      <c r="BL66" s="248"/>
      <c r="BM66" s="249"/>
      <c r="BN66" s="248"/>
      <c r="BO66" s="249"/>
      <c r="BP66" s="250">
        <f t="array" ref="BP66">SUM(IF(MOD(COLUMN(BH66:BO66),2)=0,BH66:BO66,0))</f>
        <v>0</v>
      </c>
      <c r="BQ66" s="250">
        <f t="array" ref="BQ66">SUM(IF(MOD(COLUMN(BH66:BO66),2)=1,BH66:BO66,0))</f>
        <v>0</v>
      </c>
      <c r="BR66" s="248"/>
      <c r="BS66" s="239"/>
      <c r="BT66" s="480"/>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row>
    <row r="67" spans="1:605" outlineLevel="1">
      <c r="A67" s="409">
        <f t="shared" si="50"/>
        <v>0</v>
      </c>
      <c r="B67" s="406" t="s">
        <v>56</v>
      </c>
      <c r="C67" s="71" t="s">
        <v>102</v>
      </c>
      <c r="D67" s="246">
        <f t="shared" si="51"/>
        <v>0</v>
      </c>
      <c r="E67" s="247">
        <f t="shared" si="52"/>
        <v>89.5</v>
      </c>
      <c r="F67" s="248"/>
      <c r="G67" s="249">
        <v>6</v>
      </c>
      <c r="H67" s="248"/>
      <c r="I67" s="249"/>
      <c r="J67" s="248"/>
      <c r="K67" s="249"/>
      <c r="L67" s="248"/>
      <c r="M67" s="249">
        <v>6</v>
      </c>
      <c r="N67" s="250">
        <f t="array" ref="N67">SUM(IF(MOD(COLUMN(F67:M67),2)=0,F67:M67,0))</f>
        <v>0</v>
      </c>
      <c r="O67" s="250">
        <f t="array" ref="O67">SUM(IF(MOD(COLUMN(F67:M67),2)=1,F67:M67,0))</f>
        <v>12</v>
      </c>
      <c r="P67" s="248"/>
      <c r="Q67" s="248"/>
      <c r="R67" s="248"/>
      <c r="S67" s="386">
        <v>8</v>
      </c>
      <c r="T67" s="248"/>
      <c r="U67" s="249">
        <v>7</v>
      </c>
      <c r="V67" s="248"/>
      <c r="W67" s="249">
        <v>6</v>
      </c>
      <c r="X67" s="248"/>
      <c r="Y67" s="249">
        <v>3.5</v>
      </c>
      <c r="Z67" s="248"/>
      <c r="AA67" s="249">
        <v>7</v>
      </c>
      <c r="AB67" s="250">
        <f t="array" ref="AB67">SUM(IF(MOD(COLUMN(R67:AA67),2)=0,R67:AA67,0))</f>
        <v>0</v>
      </c>
      <c r="AC67" s="250">
        <f t="array" ref="AC67">SUM(IF(MOD(COLUMN(R67:AA67),2)=1,R67:AA67,0))</f>
        <v>31.5</v>
      </c>
      <c r="AD67" s="248"/>
      <c r="AE67" s="248"/>
      <c r="AF67" s="248"/>
      <c r="AG67" s="396">
        <v>5</v>
      </c>
      <c r="AH67" s="248"/>
      <c r="AI67" s="249">
        <v>6</v>
      </c>
      <c r="AJ67" s="248"/>
      <c r="AK67" s="249">
        <v>6</v>
      </c>
      <c r="AL67" s="248"/>
      <c r="AM67" s="249"/>
      <c r="AN67" s="248"/>
      <c r="AO67" s="249">
        <v>6</v>
      </c>
      <c r="AP67" s="250">
        <f t="array" ref="AP67">SUM(IF(MOD(COLUMN(AF67:AO67),2)=0,AF67:AO67,0))</f>
        <v>0</v>
      </c>
      <c r="AQ67" s="250">
        <f t="array" ref="AQ67">SUM(IF(MOD(COLUMN(AF67:AO67),2)=1,AF67:AO67,0))</f>
        <v>23</v>
      </c>
      <c r="AR67" s="248"/>
      <c r="AS67" s="248"/>
      <c r="AT67" s="248"/>
      <c r="AU67" s="396">
        <v>6</v>
      </c>
      <c r="AV67" s="248"/>
      <c r="AW67" s="249">
        <v>5</v>
      </c>
      <c r="AX67" s="248"/>
      <c r="AY67" s="249">
        <v>5</v>
      </c>
      <c r="AZ67" s="248"/>
      <c r="BA67" s="249">
        <v>5</v>
      </c>
      <c r="BB67" s="248"/>
      <c r="BC67" s="249"/>
      <c r="BD67" s="250">
        <f t="array" ref="BD67">SUM(IF(MOD(COLUMN(AT67:BC67),2)=0,AT67:BC67,0))</f>
        <v>0</v>
      </c>
      <c r="BE67" s="250">
        <f t="array" ref="BE67">SUM(IF(MOD(COLUMN(AT67:BC67),2)=1,AT67:BC67,0))</f>
        <v>21</v>
      </c>
      <c r="BF67" s="248"/>
      <c r="BG67" s="248"/>
      <c r="BH67" s="248"/>
      <c r="BI67" s="249">
        <v>2</v>
      </c>
      <c r="BJ67" s="248"/>
      <c r="BK67" s="249"/>
      <c r="BL67" s="248"/>
      <c r="BM67" s="249"/>
      <c r="BN67" s="248"/>
      <c r="BO67" s="249"/>
      <c r="BP67" s="250">
        <f t="array" ref="BP67">SUM(IF(MOD(COLUMN(BH67:BO67),2)=0,BH67:BO67,0))</f>
        <v>0</v>
      </c>
      <c r="BQ67" s="250">
        <f t="array" ref="BQ67">SUM(IF(MOD(COLUMN(BH67:BO67),2)=1,BH67:BO67,0))</f>
        <v>2</v>
      </c>
      <c r="BR67" s="248"/>
      <c r="BS67" s="239"/>
      <c r="BT67" s="480"/>
    </row>
    <row r="68" spans="1:605" outlineLevel="1">
      <c r="A68" s="409">
        <f t="shared" si="50"/>
        <v>0</v>
      </c>
      <c r="B68" s="406" t="s">
        <v>21</v>
      </c>
      <c r="C68" s="71" t="s">
        <v>102</v>
      </c>
      <c r="D68" s="246">
        <f t="shared" si="51"/>
        <v>0</v>
      </c>
      <c r="E68" s="247">
        <f t="shared" si="52"/>
        <v>17.5</v>
      </c>
      <c r="F68" s="248"/>
      <c r="G68" s="249"/>
      <c r="H68" s="248"/>
      <c r="I68" s="249"/>
      <c r="J68" s="248"/>
      <c r="K68" s="249"/>
      <c r="L68" s="248"/>
      <c r="M68" s="249"/>
      <c r="N68" s="250">
        <f t="array" ref="N68">SUM(IF(MOD(COLUMN(F68:M68),2)=0,F68:M68,0))</f>
        <v>0</v>
      </c>
      <c r="O68" s="250">
        <f t="array" ref="O68">SUM(IF(MOD(COLUMN(F68:M68),2)=1,F68:M68,0))</f>
        <v>0</v>
      </c>
      <c r="P68" s="248"/>
      <c r="Q68" s="248"/>
      <c r="R68" s="248"/>
      <c r="S68" s="386"/>
      <c r="T68" s="248"/>
      <c r="U68" s="249"/>
      <c r="V68" s="248"/>
      <c r="W68" s="249"/>
      <c r="X68" s="248"/>
      <c r="Y68" s="249">
        <v>1.5</v>
      </c>
      <c r="Z68" s="248"/>
      <c r="AA68" s="249"/>
      <c r="AB68" s="250">
        <f t="array" ref="AB68">SUM(IF(MOD(COLUMN(R68:AA68),2)=0,R68:AA68,0))</f>
        <v>0</v>
      </c>
      <c r="AC68" s="250">
        <f t="array" ref="AC68">SUM(IF(MOD(COLUMN(R68:AA68),2)=1,R68:AA68,0))</f>
        <v>1.5</v>
      </c>
      <c r="AD68" s="248"/>
      <c r="AE68" s="248"/>
      <c r="AF68" s="248"/>
      <c r="AG68" s="396">
        <v>1</v>
      </c>
      <c r="AH68" s="248"/>
      <c r="AI68" s="249"/>
      <c r="AJ68" s="248"/>
      <c r="AK68" s="249"/>
      <c r="AL68" s="248"/>
      <c r="AM68" s="249"/>
      <c r="AN68" s="248"/>
      <c r="AO68" s="249"/>
      <c r="AP68" s="250">
        <f t="array" ref="AP68">SUM(IF(MOD(COLUMN(AF68:AO68),2)=0,AF68:AO68,0))</f>
        <v>0</v>
      </c>
      <c r="AQ68" s="250">
        <f t="array" ref="AQ68">SUM(IF(MOD(COLUMN(AF68:AO68),2)=1,AF68:AO68,0))</f>
        <v>1</v>
      </c>
      <c r="AR68" s="248"/>
      <c r="AS68" s="248"/>
      <c r="AT68" s="248"/>
      <c r="AU68" s="239"/>
      <c r="AV68" s="248"/>
      <c r="AW68" s="249"/>
      <c r="AX68" s="248"/>
      <c r="AY68" s="249"/>
      <c r="AZ68" s="248"/>
      <c r="BA68" s="249"/>
      <c r="BB68" s="248"/>
      <c r="BC68" s="249"/>
      <c r="BD68" s="250">
        <f t="array" ref="BD68">SUM(IF(MOD(COLUMN(AT68:BC68),2)=0,AT68:BC68,0))</f>
        <v>0</v>
      </c>
      <c r="BE68" s="250">
        <f t="array" ref="BE68">SUM(IF(MOD(COLUMN(AT68:BC68),2)=1,AT68:BC68,0))</f>
        <v>0</v>
      </c>
      <c r="BF68" s="248"/>
      <c r="BG68" s="248"/>
      <c r="BH68" s="248"/>
      <c r="BI68" s="249">
        <v>2</v>
      </c>
      <c r="BJ68" s="248"/>
      <c r="BK68" s="249">
        <v>1</v>
      </c>
      <c r="BL68" s="248"/>
      <c r="BM68" s="249">
        <v>6</v>
      </c>
      <c r="BN68" s="248"/>
      <c r="BO68" s="249">
        <v>6</v>
      </c>
      <c r="BP68" s="250">
        <f t="array" ref="BP68">SUM(IF(MOD(COLUMN(BH68:BO68),2)=0,BH68:BO68,0))</f>
        <v>0</v>
      </c>
      <c r="BQ68" s="250">
        <f t="array" ref="BQ68">SUM(IF(MOD(COLUMN(BH68:BO68),2)=1,BH68:BO68,0))</f>
        <v>15</v>
      </c>
      <c r="BR68" s="248"/>
      <c r="BS68" s="239"/>
      <c r="BT68" s="480"/>
    </row>
    <row r="69" spans="1:605" outlineLevel="1">
      <c r="A69" s="409">
        <f t="shared" si="50"/>
        <v>0</v>
      </c>
      <c r="B69" s="405" t="s">
        <v>22</v>
      </c>
      <c r="C69" s="71" t="s">
        <v>102</v>
      </c>
      <c r="D69" s="246">
        <f t="shared" si="51"/>
        <v>0</v>
      </c>
      <c r="E69" s="247">
        <f t="shared" si="52"/>
        <v>42.5</v>
      </c>
      <c r="F69" s="248"/>
      <c r="G69" s="249"/>
      <c r="H69" s="269" t="s">
        <v>96</v>
      </c>
      <c r="I69" s="270">
        <v>8</v>
      </c>
      <c r="J69" s="269" t="s">
        <v>96</v>
      </c>
      <c r="K69" s="270">
        <v>8</v>
      </c>
      <c r="L69" s="248"/>
      <c r="M69" s="249"/>
      <c r="N69" s="250">
        <f t="array" ref="N69">SUM(IF(MOD(COLUMN(F69:M69),2)=0,F69:M69,0))</f>
        <v>0</v>
      </c>
      <c r="O69" s="250">
        <f t="array" ref="O69">SUM(IF(MOD(COLUMN(F69:M69),2)=1,F69:M69,0))</f>
        <v>16</v>
      </c>
      <c r="P69" s="248"/>
      <c r="Q69" s="248"/>
      <c r="R69" s="248"/>
      <c r="S69" s="386"/>
      <c r="T69" s="248"/>
      <c r="U69" s="249"/>
      <c r="V69" s="383"/>
      <c r="W69" s="384"/>
      <c r="X69" s="383"/>
      <c r="Y69" s="395">
        <v>1.5</v>
      </c>
      <c r="Z69" s="383"/>
      <c r="AA69" s="384"/>
      <c r="AB69" s="250">
        <f t="array" ref="AB69">SUM(IF(MOD(COLUMN(R69:AA69),2)=0,R69:AA69,0))</f>
        <v>0</v>
      </c>
      <c r="AC69" s="250">
        <f t="array" ref="AC69">SUM(IF(MOD(COLUMN(R69:AA69),2)=1,R69:AA69,0))</f>
        <v>1.5</v>
      </c>
      <c r="AD69" s="248"/>
      <c r="AE69" s="248"/>
      <c r="AF69" s="248"/>
      <c r="AG69" s="239"/>
      <c r="AH69" s="248"/>
      <c r="AI69" s="249"/>
      <c r="AJ69" s="383"/>
      <c r="AK69" s="384"/>
      <c r="AL69" s="269" t="s">
        <v>96</v>
      </c>
      <c r="AM69" s="270">
        <v>8</v>
      </c>
      <c r="AN69" s="383"/>
      <c r="AO69" s="384"/>
      <c r="AP69" s="250">
        <f t="array" ref="AP69">SUM(IF(MOD(COLUMN(AF69:AO69),2)=0,AF69:AO69,0))</f>
        <v>0</v>
      </c>
      <c r="AQ69" s="250">
        <f t="array" ref="AQ69">SUM(IF(MOD(COLUMN(AF69:AO69),2)=1,AF69:AO69,0))</f>
        <v>8</v>
      </c>
      <c r="AR69" s="248"/>
      <c r="AS69" s="248"/>
      <c r="AT69" s="248"/>
      <c r="AU69" s="239"/>
      <c r="AV69" s="248"/>
      <c r="AW69" s="249"/>
      <c r="AX69" s="248"/>
      <c r="AY69" s="249"/>
      <c r="AZ69" s="248"/>
      <c r="BA69" s="249"/>
      <c r="BB69" s="269" t="s">
        <v>96</v>
      </c>
      <c r="BC69" s="270">
        <v>8</v>
      </c>
      <c r="BD69" s="250">
        <f t="array" ref="BD69">SUM(IF(MOD(COLUMN(AT69:BC69),2)=0,AT69:BC69,0))</f>
        <v>0</v>
      </c>
      <c r="BE69" s="250">
        <f t="array" ref="BE69">SUM(IF(MOD(COLUMN(AT69:BC69),2)=1,AT69:BC69,0))</f>
        <v>8</v>
      </c>
      <c r="BF69" s="248"/>
      <c r="BG69" s="248"/>
      <c r="BH69" s="269" t="s">
        <v>96</v>
      </c>
      <c r="BI69" s="270">
        <v>4</v>
      </c>
      <c r="BJ69" s="248"/>
      <c r="BK69" s="249">
        <v>5</v>
      </c>
      <c r="BL69" s="248"/>
      <c r="BM69" s="249"/>
      <c r="BN69" s="248"/>
      <c r="BO69" s="249"/>
      <c r="BP69" s="250">
        <f t="array" ref="BP69">SUM(IF(MOD(COLUMN(BH69:BO69),2)=0,BH69:BO69,0))</f>
        <v>0</v>
      </c>
      <c r="BQ69" s="250">
        <f t="array" ref="BQ69">SUM(IF(MOD(COLUMN(BH69:BO69),2)=1,BH69:BO69,0))</f>
        <v>9</v>
      </c>
      <c r="BR69" s="248"/>
      <c r="BS69" s="239"/>
      <c r="BT69" s="480"/>
    </row>
    <row r="70" spans="1:605" s="236" customFormat="1">
      <c r="A70" s="410"/>
      <c r="C70" s="237"/>
      <c r="D70" s="251"/>
      <c r="E70" s="252"/>
      <c r="F70" s="253"/>
      <c r="G70" s="254"/>
      <c r="H70" s="253"/>
      <c r="I70" s="254"/>
      <c r="J70" s="253"/>
      <c r="K70" s="254"/>
      <c r="L70" s="253"/>
      <c r="M70" s="254"/>
      <c r="N70" s="250"/>
      <c r="O70" s="250"/>
      <c r="P70" s="253"/>
      <c r="Q70" s="254"/>
      <c r="R70" s="253"/>
      <c r="S70" s="388"/>
      <c r="T70" s="253"/>
      <c r="U70" s="254"/>
      <c r="V70" s="253"/>
      <c r="W70" s="254"/>
      <c r="X70" s="253"/>
      <c r="Y70" s="254"/>
      <c r="Z70" s="253"/>
      <c r="AA70" s="254"/>
      <c r="AB70" s="255"/>
      <c r="AC70" s="256"/>
      <c r="AD70" s="253"/>
      <c r="AE70" s="254"/>
      <c r="AF70" s="253"/>
      <c r="AG70" s="240"/>
      <c r="AH70" s="253"/>
      <c r="AI70" s="254"/>
      <c r="AJ70" s="253"/>
      <c r="AK70" s="254"/>
      <c r="AL70" s="253"/>
      <c r="AM70" s="254"/>
      <c r="AN70" s="253"/>
      <c r="AO70" s="254"/>
      <c r="AP70" s="255"/>
      <c r="AQ70" s="256"/>
      <c r="AR70" s="253"/>
      <c r="AS70" s="254"/>
      <c r="AT70" s="253"/>
      <c r="AU70" s="240"/>
      <c r="AV70" s="253"/>
      <c r="AW70" s="254"/>
      <c r="AX70" s="253"/>
      <c r="AY70" s="254"/>
      <c r="AZ70" s="253"/>
      <c r="BA70" s="254"/>
      <c r="BB70" s="253"/>
      <c r="BC70" s="254"/>
      <c r="BD70" s="255"/>
      <c r="BE70" s="256"/>
      <c r="BF70" s="253"/>
      <c r="BG70" s="254"/>
      <c r="BH70" s="253"/>
      <c r="BI70" s="240"/>
      <c r="BJ70" s="253"/>
      <c r="BK70" s="254"/>
      <c r="BL70" s="253"/>
      <c r="BM70" s="254"/>
      <c r="BN70" s="253"/>
      <c r="BO70" s="254"/>
      <c r="BP70" s="255"/>
      <c r="BQ70" s="256"/>
      <c r="BR70" s="253"/>
      <c r="BS70" s="240"/>
      <c r="BT70" s="480"/>
    </row>
    <row r="71" spans="1:605" outlineLevel="1">
      <c r="A71" s="409">
        <f>IF(E71=0,0,D71/(E71/$C$14)/$C$13)</f>
        <v>0</v>
      </c>
      <c r="B71" s="405" t="s">
        <v>46</v>
      </c>
      <c r="C71" s="71" t="s">
        <v>103</v>
      </c>
      <c r="D71" s="246">
        <f>SUMIF($F$14:$BS$14,"*Total*",$F71:$BS71)</f>
        <v>0</v>
      </c>
      <c r="E71" s="247">
        <f>SUMIFS(F71:BS71, $F$13:$BS$13,"x",$F$16:$BS$16,"*Effort*")</f>
        <v>0</v>
      </c>
      <c r="F71" s="248"/>
      <c r="G71" s="249"/>
      <c r="H71" s="248"/>
      <c r="I71" s="249"/>
      <c r="J71" s="248"/>
      <c r="K71" s="249"/>
      <c r="L71" s="248"/>
      <c r="M71" s="249"/>
      <c r="N71" s="250">
        <f t="array" ref="N71">SUM(IF(MOD(COLUMN(F71:M71),2)=0,F71:M71,0))</f>
        <v>0</v>
      </c>
      <c r="O71" s="250">
        <f t="array" ref="O71">SUM(IF(MOD(COLUMN(F71:M71),2)=1,F71:M71,0))</f>
        <v>0</v>
      </c>
      <c r="P71" s="248"/>
      <c r="Q71" s="248"/>
      <c r="R71" s="248"/>
      <c r="S71" s="386"/>
      <c r="T71" s="248"/>
      <c r="U71" s="249"/>
      <c r="V71" s="248"/>
      <c r="W71" s="249"/>
      <c r="X71" s="248"/>
      <c r="Y71" s="249"/>
      <c r="Z71" s="248"/>
      <c r="AA71" s="249"/>
      <c r="AB71" s="250">
        <f t="array" ref="AB71">SUM(IF(MOD(COLUMN(R71:AA71),2)=0,R71:AA71,0))</f>
        <v>0</v>
      </c>
      <c r="AC71" s="250">
        <f t="array" ref="AC71">SUM(IF(MOD(COLUMN(R71:AA71),2)=1,R71:AA71,0))</f>
        <v>0</v>
      </c>
      <c r="AD71" s="248"/>
      <c r="AE71" s="248"/>
      <c r="AF71" s="248"/>
      <c r="AG71" s="239"/>
      <c r="AH71" s="248"/>
      <c r="AI71" s="249"/>
      <c r="AJ71" s="248"/>
      <c r="AK71" s="249"/>
      <c r="AL71" s="248"/>
      <c r="AM71" s="249"/>
      <c r="AN71" s="248"/>
      <c r="AO71" s="249"/>
      <c r="AP71" s="250">
        <f t="array" ref="AP71">SUM(IF(MOD(COLUMN(AF71:AO71),2)=0,AF71:AO71,0))</f>
        <v>0</v>
      </c>
      <c r="AQ71" s="250">
        <f t="array" ref="AQ71">SUM(IF(MOD(COLUMN(AF71:AO71),2)=1,AF71:AO71,0))</f>
        <v>0</v>
      </c>
      <c r="AR71" s="248"/>
      <c r="AS71" s="248"/>
      <c r="AT71" s="269"/>
      <c r="AU71" s="270"/>
      <c r="AV71" s="248"/>
      <c r="AW71" s="249"/>
      <c r="AX71" s="248"/>
      <c r="AY71" s="249"/>
      <c r="AZ71" s="248"/>
      <c r="BA71" s="398"/>
      <c r="BB71" s="248"/>
      <c r="BC71" s="249"/>
      <c r="BD71" s="250">
        <f t="array" ref="BD71">SUM(IF(MOD(COLUMN(AT71:BC71),2)=0,AT71:BC71,0))</f>
        <v>0</v>
      </c>
      <c r="BE71" s="250">
        <f t="array" ref="BE71">SUM(IF(MOD(COLUMN(AT71:BC71),2)=1,AT71:BC71,0))</f>
        <v>0</v>
      </c>
      <c r="BF71" s="248"/>
      <c r="BG71" s="248"/>
      <c r="BH71" s="248"/>
      <c r="BI71" s="249"/>
      <c r="BJ71" s="248"/>
      <c r="BK71" s="249"/>
      <c r="BL71" s="248"/>
      <c r="BM71" s="249"/>
      <c r="BN71" s="248"/>
      <c r="BO71" s="249"/>
      <c r="BP71" s="250">
        <f t="array" ref="BP71">SUM(IF(MOD(COLUMN(BH71:BO71),2)=0,BH71:BO71,0))</f>
        <v>0</v>
      </c>
      <c r="BQ71" s="250">
        <f t="array" ref="BQ71">SUM(IF(MOD(COLUMN(BH71:BO71),2)=1,BH71:BO71,0))</f>
        <v>0</v>
      </c>
      <c r="BR71" s="248"/>
      <c r="BS71" s="239"/>
      <c r="BT71" s="480"/>
    </row>
    <row r="72" spans="1:605" outlineLevel="1">
      <c r="A72" s="409">
        <f t="shared" ref="A72:A78" si="53">IF(E72=0,0,D72/(E72/$C$14)/$C$13)</f>
        <v>0</v>
      </c>
      <c r="B72" s="405" t="s">
        <v>48</v>
      </c>
      <c r="C72" s="71" t="s">
        <v>103</v>
      </c>
      <c r="D72" s="246">
        <f t="shared" ref="D72:D78" si="54">SUMIF($F$14:$BS$14,"*Total*",$F72:$BS72)</f>
        <v>0</v>
      </c>
      <c r="E72" s="247">
        <f t="shared" ref="E72:E78" si="55">SUMIFS(F72:BS72, $F$13:$BS$13,"x",$F$16:$BS$16,"*Effort*")</f>
        <v>0</v>
      </c>
      <c r="F72" s="248"/>
      <c r="G72" s="249"/>
      <c r="H72" s="248"/>
      <c r="I72" s="249"/>
      <c r="J72" s="248"/>
      <c r="K72" s="249"/>
      <c r="L72" s="248"/>
      <c r="M72" s="249"/>
      <c r="N72" s="250">
        <f t="array" ref="N72">SUM(IF(MOD(COLUMN(F72:M72),2)=0,F72:M72,0))</f>
        <v>0</v>
      </c>
      <c r="O72" s="250">
        <f t="array" ref="O72">SUM(IF(MOD(COLUMN(F72:M72),2)=1,F72:M72,0))</f>
        <v>0</v>
      </c>
      <c r="P72" s="248"/>
      <c r="Q72" s="248"/>
      <c r="R72" s="248"/>
      <c r="S72" s="386"/>
      <c r="T72" s="248"/>
      <c r="U72" s="249"/>
      <c r="V72" s="248"/>
      <c r="W72" s="249"/>
      <c r="X72" s="248"/>
      <c r="Y72" s="249"/>
      <c r="Z72" s="248"/>
      <c r="AA72" s="249"/>
      <c r="AB72" s="250">
        <f t="array" ref="AB72">SUM(IF(MOD(COLUMN(R72:AA72),2)=0,R72:AA72,0))</f>
        <v>0</v>
      </c>
      <c r="AC72" s="250">
        <f t="array" ref="AC72">SUM(IF(MOD(COLUMN(R72:AA72),2)=1,R72:AA72,0))</f>
        <v>0</v>
      </c>
      <c r="AD72" s="248"/>
      <c r="AE72" s="248"/>
      <c r="AF72" s="248"/>
      <c r="AG72" s="239"/>
      <c r="AH72" s="248"/>
      <c r="AI72" s="249"/>
      <c r="AJ72" s="248"/>
      <c r="AK72" s="249"/>
      <c r="AL72" s="248"/>
      <c r="AM72" s="249"/>
      <c r="AN72" s="248"/>
      <c r="AO72" s="249"/>
      <c r="AP72" s="250">
        <f t="array" ref="AP72">SUM(IF(MOD(COLUMN(AF72:AO72),2)=0,AF72:AO72,0))</f>
        <v>0</v>
      </c>
      <c r="AQ72" s="250">
        <f t="array" ref="AQ72">SUM(IF(MOD(COLUMN(AF72:AO72),2)=1,AF72:AO72,0))</f>
        <v>0</v>
      </c>
      <c r="AR72" s="248"/>
      <c r="AS72" s="248"/>
      <c r="AT72" s="269"/>
      <c r="AU72" s="270"/>
      <c r="AV72" s="248"/>
      <c r="AW72" s="249"/>
      <c r="AX72" s="248"/>
      <c r="AY72" s="249"/>
      <c r="AZ72" s="248"/>
      <c r="BA72" s="398"/>
      <c r="BB72" s="248"/>
      <c r="BC72" s="249"/>
      <c r="BD72" s="250">
        <f t="array" ref="BD72">SUM(IF(MOD(COLUMN(AT72:BC72),2)=0,AT72:BC72,0))</f>
        <v>0</v>
      </c>
      <c r="BE72" s="250">
        <f t="array" ref="BE72">SUM(IF(MOD(COLUMN(AT72:BC72),2)=1,AT72:BC72,0))</f>
        <v>0</v>
      </c>
      <c r="BF72" s="248"/>
      <c r="BG72" s="248"/>
      <c r="BH72" s="248"/>
      <c r="BI72" s="249"/>
      <c r="BJ72" s="248"/>
      <c r="BK72" s="249"/>
      <c r="BL72" s="248"/>
      <c r="BM72" s="249"/>
      <c r="BN72" s="248"/>
      <c r="BO72" s="249"/>
      <c r="BP72" s="250">
        <f t="array" ref="BP72">SUM(IF(MOD(COLUMN(BH72:BO72),2)=0,BH72:BO72,0))</f>
        <v>0</v>
      </c>
      <c r="BQ72" s="250">
        <f t="array" ref="BQ72">SUM(IF(MOD(COLUMN(BH72:BO72),2)=1,BH72:BO72,0))</f>
        <v>0</v>
      </c>
      <c r="BR72" s="248"/>
      <c r="BS72" s="239"/>
      <c r="BT72" s="480"/>
    </row>
    <row r="73" spans="1:605" ht="12" customHeight="1" outlineLevel="1">
      <c r="A73" s="409">
        <f t="shared" si="53"/>
        <v>2.4380952380952379</v>
      </c>
      <c r="B73" s="405" t="s">
        <v>50</v>
      </c>
      <c r="C73" s="71" t="s">
        <v>103</v>
      </c>
      <c r="D73" s="246">
        <f t="shared" si="54"/>
        <v>16</v>
      </c>
      <c r="E73" s="247">
        <f t="shared" si="55"/>
        <v>52.5</v>
      </c>
      <c r="F73" s="248"/>
      <c r="G73" s="249">
        <v>4</v>
      </c>
      <c r="H73" s="248"/>
      <c r="I73" s="249">
        <v>4</v>
      </c>
      <c r="J73" s="389"/>
      <c r="K73" s="249">
        <v>2</v>
      </c>
      <c r="L73" s="389">
        <v>2</v>
      </c>
      <c r="M73" s="249">
        <v>2</v>
      </c>
      <c r="N73" s="250">
        <f t="array" ref="N73">SUM(IF(MOD(COLUMN(F73:M73),2)=0,F73:M73,0))</f>
        <v>2</v>
      </c>
      <c r="O73" s="250">
        <f t="array" ref="O73">SUM(IF(MOD(COLUMN(F73:M73),2)=1,F73:M73,0))</f>
        <v>12</v>
      </c>
      <c r="P73" s="248"/>
      <c r="Q73" s="248"/>
      <c r="R73" s="248">
        <v>3</v>
      </c>
      <c r="S73" s="386">
        <v>2</v>
      </c>
      <c r="T73" s="248"/>
      <c r="U73" s="249">
        <v>2</v>
      </c>
      <c r="V73" s="248"/>
      <c r="W73" s="249">
        <v>2</v>
      </c>
      <c r="X73" s="248"/>
      <c r="Y73" s="249">
        <v>3</v>
      </c>
      <c r="Z73" s="248">
        <v>1</v>
      </c>
      <c r="AA73" s="249">
        <v>3</v>
      </c>
      <c r="AB73" s="250">
        <f t="array" ref="AB73">SUM(IF(MOD(COLUMN(R73:AA73),2)=0,R73:AA73,0))</f>
        <v>4</v>
      </c>
      <c r="AC73" s="250">
        <f t="array" ref="AC73">SUM(IF(MOD(COLUMN(R73:AA73),2)=1,R73:AA73,0))</f>
        <v>12</v>
      </c>
      <c r="AD73" s="248"/>
      <c r="AE73" s="248"/>
      <c r="AF73" s="248"/>
      <c r="AG73" s="249">
        <v>5</v>
      </c>
      <c r="AH73" s="249">
        <v>9</v>
      </c>
      <c r="AI73" s="249">
        <v>3</v>
      </c>
      <c r="AJ73" s="248">
        <v>1</v>
      </c>
      <c r="AK73" s="249">
        <v>4</v>
      </c>
      <c r="AL73" s="248"/>
      <c r="AM73" s="249"/>
      <c r="AN73" s="248"/>
      <c r="AO73" s="249">
        <v>8</v>
      </c>
      <c r="AP73" s="250">
        <f t="array" ref="AP73">SUM(IF(MOD(COLUMN(AF73:AO73),2)=0,AF73:AO73,0))</f>
        <v>10</v>
      </c>
      <c r="AQ73" s="250">
        <f t="array" ref="AQ73">SUM(IF(MOD(COLUMN(AF73:AO73),2)=1,AF73:AO73,0))</f>
        <v>20</v>
      </c>
      <c r="AR73" s="248"/>
      <c r="AS73" s="248"/>
      <c r="AT73" s="269"/>
      <c r="AU73" s="270"/>
      <c r="AV73" s="248"/>
      <c r="AW73" s="249">
        <v>4</v>
      </c>
      <c r="AX73" s="248"/>
      <c r="AY73" s="249"/>
      <c r="AZ73" s="248"/>
      <c r="BA73" s="398"/>
      <c r="BB73" s="248"/>
      <c r="BC73" s="249"/>
      <c r="BD73" s="250">
        <f t="array" ref="BD73">SUM(IF(MOD(COLUMN(AT73:BC73),2)=0,AT73:BC73,0))</f>
        <v>0</v>
      </c>
      <c r="BE73" s="250">
        <f t="array" ref="BE73">SUM(IF(MOD(COLUMN(AT73:BC73),2)=1,AT73:BC73,0))</f>
        <v>4</v>
      </c>
      <c r="BF73" s="248"/>
      <c r="BG73" s="248"/>
      <c r="BH73" s="248"/>
      <c r="BI73" s="249">
        <v>4.5</v>
      </c>
      <c r="BJ73" s="248"/>
      <c r="BK73" s="249"/>
      <c r="BL73" s="248"/>
      <c r="BM73" s="249"/>
      <c r="BN73" s="248"/>
      <c r="BO73" s="249"/>
      <c r="BP73" s="250">
        <f t="array" ref="BP73">SUM(IF(MOD(COLUMN(BH73:BO73),2)=0,BH73:BO73,0))</f>
        <v>0</v>
      </c>
      <c r="BQ73" s="250">
        <f t="array" ref="BQ73">SUM(IF(MOD(COLUMN(BH73:BO73),2)=1,BH73:BO73,0))</f>
        <v>4.5</v>
      </c>
      <c r="BR73" s="248"/>
      <c r="BS73" s="239"/>
      <c r="BT73" s="480"/>
    </row>
    <row r="74" spans="1:605" outlineLevel="1">
      <c r="A74" s="409">
        <f t="shared" si="53"/>
        <v>0</v>
      </c>
      <c r="B74" s="405" t="s">
        <v>52</v>
      </c>
      <c r="C74" s="71" t="s">
        <v>103</v>
      </c>
      <c r="D74" s="246">
        <f t="shared" si="54"/>
        <v>0</v>
      </c>
      <c r="E74" s="247">
        <f t="shared" si="55"/>
        <v>0</v>
      </c>
      <c r="F74" s="248"/>
      <c r="G74" s="249"/>
      <c r="H74" s="248"/>
      <c r="I74" s="249"/>
      <c r="J74" s="248"/>
      <c r="K74" s="249"/>
      <c r="L74" s="248"/>
      <c r="M74" s="249"/>
      <c r="N74" s="250">
        <f t="array" ref="N74">SUM(IF(MOD(COLUMN(F74:M74),2)=0,F74:M74,0))</f>
        <v>0</v>
      </c>
      <c r="O74" s="250">
        <f t="array" ref="O74">SUM(IF(MOD(COLUMN(F74:M74),2)=1,F74:M74,0))</f>
        <v>0</v>
      </c>
      <c r="P74" s="248"/>
      <c r="Q74" s="248"/>
      <c r="R74" s="248"/>
      <c r="S74" s="386"/>
      <c r="T74" s="248"/>
      <c r="U74" s="249"/>
      <c r="V74" s="248"/>
      <c r="W74" s="249"/>
      <c r="X74" s="248"/>
      <c r="Y74" s="249"/>
      <c r="Z74" s="248"/>
      <c r="AA74" s="249"/>
      <c r="AB74" s="250">
        <f t="array" ref="AB74">SUM(IF(MOD(COLUMN(R74:AA74),2)=0,R74:AA74,0))</f>
        <v>0</v>
      </c>
      <c r="AC74" s="250">
        <f t="array" ref="AC74">SUM(IF(MOD(COLUMN(R74:AA74),2)=1,R74:AA74,0))</f>
        <v>0</v>
      </c>
      <c r="AD74" s="248"/>
      <c r="AE74" s="248"/>
      <c r="AF74" s="248"/>
      <c r="AG74" s="249"/>
      <c r="AH74" s="248"/>
      <c r="AI74" s="249"/>
      <c r="AJ74" s="248"/>
      <c r="AK74" s="249"/>
      <c r="AL74" s="248"/>
      <c r="AM74" s="249"/>
      <c r="AN74" s="248"/>
      <c r="AO74" s="249"/>
      <c r="AP74" s="250">
        <f t="array" ref="AP74">SUM(IF(MOD(COLUMN(AF74:AO74),2)=0,AF74:AO74,0))</f>
        <v>0</v>
      </c>
      <c r="AQ74" s="250">
        <f t="array" ref="AQ74">SUM(IF(MOD(COLUMN(AF74:AO74),2)=1,AF74:AO74,0))</f>
        <v>0</v>
      </c>
      <c r="AR74" s="248"/>
      <c r="AS74" s="248"/>
      <c r="AT74" s="269"/>
      <c r="AU74" s="270"/>
      <c r="AV74" s="248"/>
      <c r="AW74" s="249"/>
      <c r="AX74" s="248"/>
      <c r="AY74" s="249"/>
      <c r="AZ74" s="376"/>
      <c r="BA74" s="399"/>
      <c r="BB74" s="376"/>
      <c r="BC74" s="377"/>
      <c r="BD74" s="250">
        <f t="array" ref="BD74">SUM(IF(MOD(COLUMN(AT74:BC74),2)=0,AT74:BC74,0))</f>
        <v>0</v>
      </c>
      <c r="BE74" s="250">
        <f t="array" ref="BE74">SUM(IF(MOD(COLUMN(AT74:BC74),2)=1,AT74:BC74,0))</f>
        <v>0</v>
      </c>
      <c r="BF74" s="248"/>
      <c r="BG74" s="248"/>
      <c r="BH74" s="248"/>
      <c r="BI74" s="249"/>
      <c r="BJ74" s="248"/>
      <c r="BK74" s="249"/>
      <c r="BL74" s="248"/>
      <c r="BM74" s="249"/>
      <c r="BN74" s="376"/>
      <c r="BO74" s="377"/>
      <c r="BP74" s="250">
        <f t="array" ref="BP74">SUM(IF(MOD(COLUMN(BH74:BO74),2)=0,BH74:BO74,0))</f>
        <v>0</v>
      </c>
      <c r="BQ74" s="250">
        <f t="array" ref="BQ74">SUM(IF(MOD(COLUMN(BH74:BO74),2)=1,BH74:BO74,0))</f>
        <v>0</v>
      </c>
      <c r="BR74" s="248"/>
      <c r="BS74" s="239"/>
      <c r="BT74" s="480"/>
    </row>
    <row r="75" spans="1:605" outlineLevel="1">
      <c r="A75" s="409">
        <f t="shared" si="53"/>
        <v>0</v>
      </c>
      <c r="B75" s="406" t="s">
        <v>54</v>
      </c>
      <c r="C75" s="71" t="s">
        <v>103</v>
      </c>
      <c r="D75" s="246">
        <f t="shared" si="54"/>
        <v>0</v>
      </c>
      <c r="E75" s="247">
        <f t="shared" si="55"/>
        <v>0</v>
      </c>
      <c r="F75" s="248"/>
      <c r="G75" s="249"/>
      <c r="H75" s="248"/>
      <c r="I75" s="249"/>
      <c r="J75" s="248"/>
      <c r="K75" s="249"/>
      <c r="L75" s="248"/>
      <c r="M75" s="249"/>
      <c r="N75" s="250">
        <f t="array" ref="N75">SUM(IF(MOD(COLUMN(F75:M75),2)=0,F75:M75,0))</f>
        <v>0</v>
      </c>
      <c r="O75" s="250">
        <f t="array" ref="O75">SUM(IF(MOD(COLUMN(F75:M75),2)=1,F75:M75,0))</f>
        <v>0</v>
      </c>
      <c r="P75" s="248"/>
      <c r="Q75" s="248"/>
      <c r="R75" s="248"/>
      <c r="S75" s="386"/>
      <c r="T75" s="248"/>
      <c r="U75" s="249"/>
      <c r="V75" s="248"/>
      <c r="W75" s="249"/>
      <c r="X75" s="248"/>
      <c r="Y75" s="249"/>
      <c r="Z75" s="248"/>
      <c r="AA75" s="249"/>
      <c r="AB75" s="250">
        <f t="array" ref="AB75">SUM(IF(MOD(COLUMN(R75:AA75),2)=0,R75:AA75,0))</f>
        <v>0</v>
      </c>
      <c r="AC75" s="250">
        <f t="array" ref="AC75">SUM(IF(MOD(COLUMN(R75:AA75),2)=1,R75:AA75,0))</f>
        <v>0</v>
      </c>
      <c r="AD75" s="248"/>
      <c r="AE75" s="248"/>
      <c r="AF75" s="248"/>
      <c r="AG75" s="249"/>
      <c r="AH75" s="248"/>
      <c r="AI75" s="249"/>
      <c r="AJ75" s="248"/>
      <c r="AK75" s="249"/>
      <c r="AL75" s="248"/>
      <c r="AM75" s="249"/>
      <c r="AN75" s="248"/>
      <c r="AO75" s="249"/>
      <c r="AP75" s="250">
        <f t="array" ref="AP75">SUM(IF(MOD(COLUMN(AF75:AO75),2)=0,AF75:AO75,0))</f>
        <v>0</v>
      </c>
      <c r="AQ75" s="250">
        <f t="array" ref="AQ75">SUM(IF(MOD(COLUMN(AF75:AO75),2)=1,AF75:AO75,0))</f>
        <v>0</v>
      </c>
      <c r="AR75" s="248"/>
      <c r="AS75" s="248"/>
      <c r="AT75" s="269"/>
      <c r="AU75" s="270"/>
      <c r="AV75" s="248"/>
      <c r="AW75" s="249"/>
      <c r="AX75" s="248"/>
      <c r="AY75" s="374"/>
      <c r="AZ75" s="248"/>
      <c r="BA75" s="398"/>
      <c r="BB75" s="248"/>
      <c r="BC75" s="249"/>
      <c r="BD75" s="250">
        <f t="array" ref="BD75">SUM(IF(MOD(COLUMN(AT75:BC75),2)=0,AT75:BC75,0))</f>
        <v>0</v>
      </c>
      <c r="BE75" s="250">
        <f t="array" ref="BE75">SUM(IF(MOD(COLUMN(AT75:BC75),2)=1,AT75:BC75,0))</f>
        <v>0</v>
      </c>
      <c r="BF75" s="248"/>
      <c r="BG75" s="248"/>
      <c r="BH75" s="248"/>
      <c r="BI75" s="249"/>
      <c r="BJ75" s="248"/>
      <c r="BK75" s="249"/>
      <c r="BL75" s="248"/>
      <c r="BM75" s="374"/>
      <c r="BN75" s="248"/>
      <c r="BO75" s="249"/>
      <c r="BP75" s="250">
        <f t="array" ref="BP75">SUM(IF(MOD(COLUMN(BH75:BO75),2)=0,BH75:BO75,0))</f>
        <v>0</v>
      </c>
      <c r="BQ75" s="250">
        <f t="array" ref="BQ75">SUM(IF(MOD(COLUMN(BH75:BO75),2)=1,BH75:BO75,0))</f>
        <v>0</v>
      </c>
      <c r="BR75" s="248"/>
      <c r="BS75" s="239"/>
      <c r="BT75" s="480"/>
    </row>
    <row r="76" spans="1:605" outlineLevel="1">
      <c r="A76" s="409">
        <f t="shared" si="53"/>
        <v>0</v>
      </c>
      <c r="B76" s="406" t="s">
        <v>56</v>
      </c>
      <c r="C76" s="71" t="s">
        <v>103</v>
      </c>
      <c r="D76" s="246">
        <f t="shared" si="54"/>
        <v>0</v>
      </c>
      <c r="E76" s="247">
        <f t="shared" si="55"/>
        <v>109</v>
      </c>
      <c r="F76" s="248"/>
      <c r="G76" s="249">
        <v>4</v>
      </c>
      <c r="H76" s="248"/>
      <c r="I76" s="249">
        <v>4</v>
      </c>
      <c r="J76" s="248"/>
      <c r="K76" s="249">
        <v>6</v>
      </c>
      <c r="L76" s="248"/>
      <c r="M76" s="249">
        <v>6</v>
      </c>
      <c r="N76" s="250">
        <f t="array" ref="N76">SUM(IF(MOD(COLUMN(F76:M76),2)=0,F76:M76,0))</f>
        <v>0</v>
      </c>
      <c r="O76" s="250">
        <f t="array" ref="O76">SUM(IF(MOD(COLUMN(F76:M76),2)=1,F76:M76,0))</f>
        <v>20</v>
      </c>
      <c r="P76" s="248"/>
      <c r="Q76" s="248"/>
      <c r="R76" s="248"/>
      <c r="S76" s="386">
        <v>6</v>
      </c>
      <c r="T76" s="248"/>
      <c r="U76" s="249">
        <v>6</v>
      </c>
      <c r="V76" s="248"/>
      <c r="W76" s="249">
        <v>6</v>
      </c>
      <c r="X76" s="248"/>
      <c r="Y76" s="249">
        <v>3</v>
      </c>
      <c r="Z76" s="248"/>
      <c r="AA76" s="249">
        <v>4</v>
      </c>
      <c r="AB76" s="250">
        <f t="array" ref="AB76">SUM(IF(MOD(COLUMN(R76:AA76),2)=0,R76:AA76,0))</f>
        <v>0</v>
      </c>
      <c r="AC76" s="250">
        <f t="array" ref="AC76">SUM(IF(MOD(COLUMN(R76:AA76),2)=1,R76:AA76,0))</f>
        <v>25</v>
      </c>
      <c r="AD76" s="248"/>
      <c r="AE76" s="248"/>
      <c r="AF76" s="248"/>
      <c r="AG76" s="249">
        <v>3</v>
      </c>
      <c r="AH76" s="248"/>
      <c r="AI76" s="249">
        <v>5</v>
      </c>
      <c r="AJ76" s="248"/>
      <c r="AK76" s="249">
        <v>4</v>
      </c>
      <c r="AL76" s="248"/>
      <c r="AM76" s="249">
        <v>8</v>
      </c>
      <c r="AN76" s="248"/>
      <c r="AO76" s="389"/>
      <c r="AP76" s="250">
        <f t="array" ref="AP76">SUM(IF(MOD(COLUMN(AF76:AO76),2)=0,AF76:AO76,0))</f>
        <v>0</v>
      </c>
      <c r="AQ76" s="250">
        <f t="array" ref="AQ76">SUM(IF(MOD(COLUMN(AF76:AO76),2)=1,AF76:AO76,0))</f>
        <v>20</v>
      </c>
      <c r="AR76" s="248"/>
      <c r="AS76" s="248"/>
      <c r="AT76" s="269"/>
      <c r="AU76" s="270"/>
      <c r="AV76" s="248"/>
      <c r="AW76" s="249">
        <v>4</v>
      </c>
      <c r="AX76" s="248"/>
      <c r="AY76" s="374">
        <v>8</v>
      </c>
      <c r="AZ76" s="249"/>
      <c r="BA76" s="400">
        <v>8</v>
      </c>
      <c r="BB76" s="248"/>
      <c r="BC76" s="249">
        <v>8</v>
      </c>
      <c r="BD76" s="250">
        <f t="array" ref="BD76">SUM(IF(MOD(COLUMN(AT76:BC76),2)=0,AT76:BC76,0))</f>
        <v>0</v>
      </c>
      <c r="BE76" s="250">
        <f t="array" ref="BE76">SUM(IF(MOD(COLUMN(AT76:BC76),2)=1,AT76:BC76,0))</f>
        <v>28</v>
      </c>
      <c r="BF76" s="248"/>
      <c r="BG76" s="248"/>
      <c r="BH76" s="248"/>
      <c r="BI76" s="249"/>
      <c r="BJ76" s="248"/>
      <c r="BK76" s="249">
        <v>4</v>
      </c>
      <c r="BL76" s="248"/>
      <c r="BM76" s="374">
        <v>6</v>
      </c>
      <c r="BN76" s="249"/>
      <c r="BO76" s="373">
        <v>6</v>
      </c>
      <c r="BP76" s="250">
        <f t="array" ref="BP76">SUM(IF(MOD(COLUMN(BH76:BO76),2)=0,BH76:BO76,0))</f>
        <v>0</v>
      </c>
      <c r="BQ76" s="250">
        <f t="array" ref="BQ76">SUM(IF(MOD(COLUMN(BH76:BO76),2)=1,BH76:BO76,0))</f>
        <v>16</v>
      </c>
      <c r="BR76" s="248"/>
      <c r="BS76" s="239"/>
      <c r="BT76" s="480"/>
    </row>
    <row r="77" spans="1:605" outlineLevel="1">
      <c r="A77" s="409">
        <f t="shared" si="53"/>
        <v>0</v>
      </c>
      <c r="B77" s="406" t="s">
        <v>21</v>
      </c>
      <c r="C77" s="71" t="s">
        <v>103</v>
      </c>
      <c r="D77" s="246">
        <f t="shared" si="54"/>
        <v>0</v>
      </c>
      <c r="E77" s="247">
        <f t="shared" si="55"/>
        <v>14.5</v>
      </c>
      <c r="F77" s="248"/>
      <c r="G77" s="249"/>
      <c r="H77" s="248"/>
      <c r="I77" s="249"/>
      <c r="J77" s="389"/>
      <c r="K77" s="248"/>
      <c r="L77" s="248"/>
      <c r="M77" s="249"/>
      <c r="N77" s="250">
        <f t="array" ref="N77">SUM(IF(MOD(COLUMN(F77:M77),2)=0,F77:M77,0))</f>
        <v>0</v>
      </c>
      <c r="O77" s="250">
        <f t="array" ref="O77">SUM(IF(MOD(COLUMN(F77:M77),2)=1,F77:M77,0))</f>
        <v>0</v>
      </c>
      <c r="P77" s="248"/>
      <c r="Q77" s="248"/>
      <c r="R77" s="248"/>
      <c r="S77" s="386"/>
      <c r="T77" s="248"/>
      <c r="U77" s="249"/>
      <c r="V77" s="248"/>
      <c r="W77" s="249"/>
      <c r="X77" s="248"/>
      <c r="Y77" s="249">
        <v>2</v>
      </c>
      <c r="Z77" s="248"/>
      <c r="AA77" s="249">
        <v>1</v>
      </c>
      <c r="AB77" s="250">
        <f t="array" ref="AB77">SUM(IF(MOD(COLUMN(R77:AA77),2)=0,R77:AA77,0))</f>
        <v>0</v>
      </c>
      <c r="AC77" s="250">
        <f t="array" ref="AC77">SUM(IF(MOD(COLUMN(R77:AA77),2)=1,R77:AA77,0))</f>
        <v>3</v>
      </c>
      <c r="AD77" s="248"/>
      <c r="AE77" s="248"/>
      <c r="AF77" s="248"/>
      <c r="AG77" s="249"/>
      <c r="AH77" s="248"/>
      <c r="AI77" s="249"/>
      <c r="AJ77" s="248"/>
      <c r="AK77" s="249"/>
      <c r="AL77" s="248"/>
      <c r="AM77" s="249"/>
      <c r="AN77" s="248"/>
      <c r="AO77" s="249"/>
      <c r="AP77" s="250">
        <f t="array" ref="AP77">SUM(IF(MOD(COLUMN(AF77:AO77),2)=0,AF77:AO77,0))</f>
        <v>0</v>
      </c>
      <c r="AQ77" s="250">
        <f t="array" ref="AQ77">SUM(IF(MOD(COLUMN(AF77:AO77),2)=1,AF77:AO77,0))</f>
        <v>0</v>
      </c>
      <c r="AR77" s="248"/>
      <c r="AS77" s="248"/>
      <c r="AT77" s="269"/>
      <c r="AU77" s="270"/>
      <c r="AV77" s="248"/>
      <c r="AW77" s="249"/>
      <c r="AX77" s="248"/>
      <c r="AY77" s="374"/>
      <c r="AZ77" s="249"/>
      <c r="BA77" s="400"/>
      <c r="BB77" s="248"/>
      <c r="BC77" s="249"/>
      <c r="BD77" s="250">
        <f t="array" ref="BD77">SUM(IF(MOD(COLUMN(AT77:BC77),2)=0,AT77:BC77,0))</f>
        <v>0</v>
      </c>
      <c r="BE77" s="250">
        <f t="array" ref="BE77">SUM(IF(MOD(COLUMN(AT77:BC77),2)=1,AT77:BC77,0))</f>
        <v>0</v>
      </c>
      <c r="BF77" s="248"/>
      <c r="BG77" s="248"/>
      <c r="BH77" s="248"/>
      <c r="BI77" s="249">
        <v>3.5</v>
      </c>
      <c r="BJ77" s="248"/>
      <c r="BK77" s="249">
        <v>4</v>
      </c>
      <c r="BL77" s="248"/>
      <c r="BM77" s="374">
        <v>2</v>
      </c>
      <c r="BN77" s="249"/>
      <c r="BO77" s="373">
        <v>2</v>
      </c>
      <c r="BP77" s="250">
        <f t="array" ref="BP77">SUM(IF(MOD(COLUMN(BH77:BO77),2)=0,BH77:BO77,0))</f>
        <v>0</v>
      </c>
      <c r="BQ77" s="250">
        <f t="array" ref="BQ77">SUM(IF(MOD(COLUMN(BH77:BO77),2)=1,BH77:BO77,0))</f>
        <v>11.5</v>
      </c>
      <c r="BR77" s="248"/>
      <c r="BS77" s="239"/>
      <c r="BT77" s="480"/>
    </row>
    <row r="78" spans="1:605" outlineLevel="1">
      <c r="A78" s="411">
        <f t="shared" si="53"/>
        <v>0</v>
      </c>
      <c r="B78" s="405" t="s">
        <v>22</v>
      </c>
      <c r="C78" s="71" t="s">
        <v>103</v>
      </c>
      <c r="D78" s="246">
        <f t="shared" si="54"/>
        <v>0</v>
      </c>
      <c r="E78" s="247">
        <f t="shared" si="55"/>
        <v>8</v>
      </c>
      <c r="F78" s="248"/>
      <c r="G78" s="249"/>
      <c r="H78" s="248"/>
      <c r="I78" s="249"/>
      <c r="J78" s="248"/>
      <c r="K78" s="249"/>
      <c r="L78" s="248"/>
      <c r="M78" s="249"/>
      <c r="N78" s="250">
        <f t="array" ref="N78">SUM(IF(MOD(COLUMN(F78:M78),2)=0,F78:M78,0))</f>
        <v>0</v>
      </c>
      <c r="O78" s="250">
        <f t="array" ref="O78">SUM(IF(MOD(COLUMN(F78:M78),2)=1,F78:M78,0))</f>
        <v>0</v>
      </c>
      <c r="P78" s="248"/>
      <c r="Q78" s="248"/>
      <c r="R78" s="248"/>
      <c r="S78" s="386"/>
      <c r="T78" s="248"/>
      <c r="U78" s="249"/>
      <c r="V78" s="248"/>
      <c r="W78" s="249"/>
      <c r="X78" s="248"/>
      <c r="Y78" s="249"/>
      <c r="Z78" s="248"/>
      <c r="AA78" s="249"/>
      <c r="AB78" s="250">
        <f t="array" ref="AB78">SUM(IF(MOD(COLUMN(R78:AA78),2)=0,R78:AA78,0))</f>
        <v>0</v>
      </c>
      <c r="AC78" s="250">
        <f t="array" ref="AC78">SUM(IF(MOD(COLUMN(R78:AA78),2)=1,R78:AA78,0))</f>
        <v>0</v>
      </c>
      <c r="AD78" s="248"/>
      <c r="AE78" s="248"/>
      <c r="AF78" s="248"/>
      <c r="AG78" s="239"/>
      <c r="AH78" s="248"/>
      <c r="AI78" s="249"/>
      <c r="AJ78" s="248"/>
      <c r="AK78" s="249"/>
      <c r="AL78" s="248"/>
      <c r="AM78" s="249"/>
      <c r="AN78" s="248"/>
      <c r="AO78" s="249"/>
      <c r="AP78" s="250">
        <f t="array" ref="AP78">SUM(IF(MOD(COLUMN(AF78:AO78),2)=0,AF78:AO78,0))</f>
        <v>0</v>
      </c>
      <c r="AQ78" s="250">
        <f t="array" ref="AQ78">SUM(IF(MOD(COLUMN(AF78:AO78),2)=1,AF78:AO78,0))</f>
        <v>0</v>
      </c>
      <c r="AR78" s="248"/>
      <c r="AS78" s="248"/>
      <c r="AT78" s="269" t="s">
        <v>96</v>
      </c>
      <c r="AU78" s="270">
        <v>8</v>
      </c>
      <c r="AV78" s="248"/>
      <c r="AW78" s="249"/>
      <c r="AX78" s="248"/>
      <c r="AY78" s="249"/>
      <c r="AZ78" s="378"/>
      <c r="BA78" s="401"/>
      <c r="BB78" s="378"/>
      <c r="BC78" s="379"/>
      <c r="BD78" s="250">
        <f t="array" ref="BD78">SUM(IF(MOD(COLUMN(AT78:BC78),2)=0,AT78:BC78,0))</f>
        <v>0</v>
      </c>
      <c r="BE78" s="250">
        <f t="array" ref="BE78">SUM(IF(MOD(COLUMN(AT78:BC78),2)=1,AT78:BC78,0))</f>
        <v>8</v>
      </c>
      <c r="BF78" s="248"/>
      <c r="BG78" s="248"/>
      <c r="BH78" s="248"/>
      <c r="BI78" s="249"/>
      <c r="BJ78" s="248"/>
      <c r="BK78" s="249"/>
      <c r="BL78" s="248"/>
      <c r="BM78" s="249"/>
      <c r="BN78" s="378"/>
      <c r="BO78" s="379"/>
      <c r="BP78" s="250">
        <f t="array" ref="BP78">SUM(IF(MOD(COLUMN(BH78:BO78),2)=0,BH78:BO78,0))</f>
        <v>0</v>
      </c>
      <c r="BQ78" s="250">
        <f t="array" ref="BQ78">SUM(IF(MOD(COLUMN(BH78:BO78),2)=1,BH78:BO78,0))</f>
        <v>0</v>
      </c>
      <c r="BR78" s="248"/>
      <c r="BS78" s="239"/>
      <c r="BT78" s="480"/>
    </row>
    <row r="79" spans="1:605">
      <c r="AM79" s="402"/>
      <c r="BA79" s="402"/>
    </row>
    <row r="80" spans="1:605">
      <c r="AM80" s="402"/>
    </row>
    <row r="81" spans="39:39">
      <c r="AM81" s="402"/>
    </row>
  </sheetData>
  <sheetProtection sheet="1" formatCells="0" formatColumns="0" formatRows="0" insertHyperlinks="0" autoFilter="0" pivotTables="0"/>
  <mergeCells count="56">
    <mergeCell ref="G1:I1"/>
    <mergeCell ref="J1:L1"/>
    <mergeCell ref="M1:O1"/>
    <mergeCell ref="P1:R1"/>
    <mergeCell ref="BP14:BQ14"/>
    <mergeCell ref="BB13:BC13"/>
    <mergeCell ref="AF14:AG14"/>
    <mergeCell ref="AR14:AS14"/>
    <mergeCell ref="AT14:AU14"/>
    <mergeCell ref="N14:O14"/>
    <mergeCell ref="AB14:AC14"/>
    <mergeCell ref="AP14:AQ14"/>
    <mergeCell ref="P14:Q14"/>
    <mergeCell ref="R14:S14"/>
    <mergeCell ref="AD14:AE14"/>
    <mergeCell ref="BR14:BS14"/>
    <mergeCell ref="BB15:BC15"/>
    <mergeCell ref="BD15:BE15"/>
    <mergeCell ref="BF15:BG15"/>
    <mergeCell ref="BP15:BQ15"/>
    <mergeCell ref="BR15:BS15"/>
    <mergeCell ref="BD14:BE14"/>
    <mergeCell ref="BF14:BG14"/>
    <mergeCell ref="BH14:BI14"/>
    <mergeCell ref="BT15:BT78"/>
    <mergeCell ref="F15:G15"/>
    <mergeCell ref="H15:I15"/>
    <mergeCell ref="J15:K15"/>
    <mergeCell ref="L15:M15"/>
    <mergeCell ref="N15:O15"/>
    <mergeCell ref="P15:Q15"/>
    <mergeCell ref="R15:S15"/>
    <mergeCell ref="T15:U15"/>
    <mergeCell ref="V15:W15"/>
    <mergeCell ref="BH15:BI15"/>
    <mergeCell ref="BJ15:BK15"/>
    <mergeCell ref="BL15:BM15"/>
    <mergeCell ref="BN15:BO15"/>
    <mergeCell ref="AV15:AW15"/>
    <mergeCell ref="AX15:AY15"/>
    <mergeCell ref="A13:A16"/>
    <mergeCell ref="S1:U1"/>
    <mergeCell ref="AZ15:BA15"/>
    <mergeCell ref="AR15:AS15"/>
    <mergeCell ref="AT15:AU15"/>
    <mergeCell ref="AP15:AQ15"/>
    <mergeCell ref="AJ15:AK15"/>
    <mergeCell ref="AL15:AM15"/>
    <mergeCell ref="AN15:AO15"/>
    <mergeCell ref="X15:Y15"/>
    <mergeCell ref="Z15:AA15"/>
    <mergeCell ref="AB15:AC15"/>
    <mergeCell ref="AD15:AE15"/>
    <mergeCell ref="AF15:AG15"/>
    <mergeCell ref="AH15:AI15"/>
    <mergeCell ref="C1:F1"/>
  </mergeCells>
  <conditionalFormatting sqref="AO64 M73 K73 F73:I73 BP16:BS16 F78:M78 F77:I77 F74:M76 L77:M77 BB76:BC77 F17:M68 AD64:AM64 BP25:BS25 BR17:BS24 BP34:BS34 BR26:BS33 BP43:BS43 BR35:BS42 BP52:BS52 BR44:BS51 BP61:BS61 BR53:BS60 BP70:BS70 BR62:BS69 BR71:BS78 B16:E78 F70:M72 F69:G69 L69:M69 P17:AA78 AD77:AO78 AD76:AN76 AD65:AO68 AD70:AO75 AD69:AK69 AN69:AO69 AR17:BC68 AR71:AT78 AV71:BC75 AV78:BC78 AV76:AY77 F16:BE16 AD17:AO63 AR70:BC70 AR69:BA69">
    <cfRule type="expression" dxfId="61" priority="43">
      <formula>B$13 = "x"</formula>
    </cfRule>
  </conditionalFormatting>
  <conditionalFormatting sqref="P14">
    <cfRule type="expression" dxfId="60" priority="42">
      <formula>OR(P$13 = "x", O$13 = "x")</formula>
    </cfRule>
  </conditionalFormatting>
  <conditionalFormatting sqref="D71:E78">
    <cfRule type="expression" dxfId="59" priority="41">
      <formula>D$13 = "x"</formula>
    </cfRule>
  </conditionalFormatting>
  <conditionalFormatting sqref="B15:F15 H15 J15 L15 N15 R15 T15 V15 X15 Z15 AB15 AD15 AF15 AH15 AJ15 AL15 AN15 AP15 AR15 AT15 AV15 AX15 AZ15 BB15 BD15 BF15 P15 BH15 BJ15 BL15 BN15">
    <cfRule type="expression" dxfId="58" priority="40">
      <formula>B$13 = "x"</formula>
    </cfRule>
  </conditionalFormatting>
  <conditionalFormatting sqref="BP14">
    <cfRule type="expression" dxfId="57" priority="45">
      <formula>OR(BP$13 = "x", BE$13 = "x")</formula>
    </cfRule>
  </conditionalFormatting>
  <conditionalFormatting sqref="BF16:BG16">
    <cfRule type="expression" dxfId="56" priority="39">
      <formula>BF$13 = "x"</formula>
    </cfRule>
  </conditionalFormatting>
  <conditionalFormatting sqref="K77">
    <cfRule type="expression" dxfId="55" priority="46">
      <formula>J$13 = "x"</formula>
    </cfRule>
  </conditionalFormatting>
  <conditionalFormatting sqref="AZ76:AZ77">
    <cfRule type="expression" dxfId="54" priority="47">
      <formula>BA$13 = "x"</formula>
    </cfRule>
  </conditionalFormatting>
  <conditionalFormatting sqref="N14">
    <cfRule type="expression" dxfId="53" priority="37">
      <formula>OR(N$13 = "x", M$13 = "x")</formula>
    </cfRule>
  </conditionalFormatting>
  <conditionalFormatting sqref="AD14">
    <cfRule type="expression" dxfId="52" priority="36">
      <formula>OR(AD$13 = "x", AC$13 = "x")</formula>
    </cfRule>
  </conditionalFormatting>
  <conditionalFormatting sqref="AB14">
    <cfRule type="expression" dxfId="51" priority="35">
      <formula>OR(AB$13 = "x", AA$13 = "x")</formula>
    </cfRule>
  </conditionalFormatting>
  <conditionalFormatting sqref="AR14">
    <cfRule type="expression" dxfId="50" priority="34">
      <formula>OR(AR$13 = "x", AQ$13 = "x")</formula>
    </cfRule>
  </conditionalFormatting>
  <conditionalFormatting sqref="AP14">
    <cfRule type="expression" dxfId="49" priority="33">
      <formula>OR(AP$13 = "x", AO$13 = "x")</formula>
    </cfRule>
  </conditionalFormatting>
  <conditionalFormatting sqref="BF14">
    <cfRule type="expression" dxfId="48" priority="32">
      <formula>OR(BF$13 = "x", BE$13 = "x")</formula>
    </cfRule>
  </conditionalFormatting>
  <conditionalFormatting sqref="BD14">
    <cfRule type="expression" dxfId="47" priority="31">
      <formula>OR(BD$13 = "x", BC$13 = "x")</formula>
    </cfRule>
  </conditionalFormatting>
  <conditionalFormatting sqref="N17:O78">
    <cfRule type="expression" dxfId="46" priority="30">
      <formula>N$13 = "x"</formula>
    </cfRule>
  </conditionalFormatting>
  <conditionalFormatting sqref="AB17:AC78">
    <cfRule type="expression" dxfId="45" priority="29">
      <formula>AB$13 = "x"</formula>
    </cfRule>
  </conditionalFormatting>
  <conditionalFormatting sqref="AP17:AQ78">
    <cfRule type="expression" dxfId="44" priority="28">
      <formula>AP$13 = "x"</formula>
    </cfRule>
  </conditionalFormatting>
  <conditionalFormatting sqref="BF17:BG78">
    <cfRule type="expression" dxfId="43" priority="27">
      <formula>BF$13 = "x"</formula>
    </cfRule>
  </conditionalFormatting>
  <conditionalFormatting sqref="BD17:BE78">
    <cfRule type="expression" dxfId="42" priority="26">
      <formula>BD$13 = "x"</formula>
    </cfRule>
  </conditionalFormatting>
  <conditionalFormatting sqref="BH16:BO68 BH71:BH78 BJ71:BO75 BJ78:BO78 BJ76:BM77 BH70:BO70 BJ69:BO69">
    <cfRule type="expression" dxfId="41" priority="24">
      <formula>BH$13 = "x"</formula>
    </cfRule>
  </conditionalFormatting>
  <conditionalFormatting sqref="BN76:BN77">
    <cfRule type="expression" dxfId="40" priority="25">
      <formula>BO$13 = "x"</formula>
    </cfRule>
  </conditionalFormatting>
  <conditionalFormatting sqref="BP15 BR15">
    <cfRule type="expression" dxfId="39" priority="22">
      <formula>BP$13 = "x"</formula>
    </cfRule>
  </conditionalFormatting>
  <conditionalFormatting sqref="BP17:BQ17">
    <cfRule type="expression" dxfId="38" priority="21">
      <formula>BP$13 = "x"</formula>
    </cfRule>
  </conditionalFormatting>
  <conditionalFormatting sqref="BP18:BQ24">
    <cfRule type="expression" dxfId="37" priority="20">
      <formula>BP$13 = "x"</formula>
    </cfRule>
  </conditionalFormatting>
  <conditionalFormatting sqref="BP26:BQ26">
    <cfRule type="expression" dxfId="36" priority="19">
      <formula>BP$13 = "x"</formula>
    </cfRule>
  </conditionalFormatting>
  <conditionalFormatting sqref="BP27:BQ33">
    <cfRule type="expression" dxfId="35" priority="18">
      <formula>BP$13 = "x"</formula>
    </cfRule>
  </conditionalFormatting>
  <conditionalFormatting sqref="BP35:BQ35">
    <cfRule type="expression" dxfId="34" priority="17">
      <formula>BP$13 = "x"</formula>
    </cfRule>
  </conditionalFormatting>
  <conditionalFormatting sqref="BP36:BQ42">
    <cfRule type="expression" dxfId="33" priority="16">
      <formula>BP$13 = "x"</formula>
    </cfRule>
  </conditionalFormatting>
  <conditionalFormatting sqref="BP44:BQ44">
    <cfRule type="expression" dxfId="32" priority="15">
      <formula>BP$13 = "x"</formula>
    </cfRule>
  </conditionalFormatting>
  <conditionalFormatting sqref="BP45:BQ51">
    <cfRule type="expression" dxfId="31" priority="14">
      <formula>BP$13 = "x"</formula>
    </cfRule>
  </conditionalFormatting>
  <conditionalFormatting sqref="BP53:BQ53">
    <cfRule type="expression" dxfId="30" priority="13">
      <formula>BP$13 = "x"</formula>
    </cfRule>
  </conditionalFormatting>
  <conditionalFormatting sqref="BP54:BQ60">
    <cfRule type="expression" dxfId="29" priority="12">
      <formula>BP$13 = "x"</formula>
    </cfRule>
  </conditionalFormatting>
  <conditionalFormatting sqref="BP62:BQ62">
    <cfRule type="expression" dxfId="28" priority="11">
      <formula>BP$13 = "x"</formula>
    </cfRule>
  </conditionalFormatting>
  <conditionalFormatting sqref="BP63:BQ69">
    <cfRule type="expression" dxfId="27" priority="10">
      <formula>BP$13 = "x"</formula>
    </cfRule>
  </conditionalFormatting>
  <conditionalFormatting sqref="BP71:BQ71">
    <cfRule type="expression" dxfId="26" priority="9">
      <formula>BP$13 = "x"</formula>
    </cfRule>
  </conditionalFormatting>
  <conditionalFormatting sqref="BP72:BQ78">
    <cfRule type="expression" dxfId="25" priority="8">
      <formula>BP$13 = "x"</formula>
    </cfRule>
  </conditionalFormatting>
  <conditionalFormatting sqref="H69:I69">
    <cfRule type="expression" dxfId="24" priority="7">
      <formula>H$13 = "x"</formula>
    </cfRule>
  </conditionalFormatting>
  <conditionalFormatting sqref="J69:K69">
    <cfRule type="expression" dxfId="23" priority="6">
      <formula>J$13 = "x"</formula>
    </cfRule>
  </conditionalFormatting>
  <conditionalFormatting sqref="AL69:AM69">
    <cfRule type="expression" dxfId="22" priority="5">
      <formula>AL$13 = "x"</formula>
    </cfRule>
  </conditionalFormatting>
  <conditionalFormatting sqref="BI71:BI78">
    <cfRule type="expression" dxfId="21" priority="4">
      <formula>BI$13 = "x"</formula>
    </cfRule>
  </conditionalFormatting>
  <conditionalFormatting sqref="AU71:AU78">
    <cfRule type="expression" dxfId="20" priority="3">
      <formula>AU$13 = "x"</formula>
    </cfRule>
  </conditionalFormatting>
  <conditionalFormatting sqref="BH69:BI69">
    <cfRule type="expression" dxfId="19" priority="2">
      <formula>BH$13 = "x"</formula>
    </cfRule>
  </conditionalFormatting>
  <conditionalFormatting sqref="BB69:BC69">
    <cfRule type="expression" dxfId="18" priority="1">
      <formula>BB$13 = "x"</formula>
    </cfRule>
  </conditionalFormatting>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[RBVH_MQB_Productivity_MyMy.xlsx]Reference!#REF!</xm:f>
          </x14:formula1>
          <xm:sqref>B26:B33 B17:B24 B35:B42 B44:B51 B53:B60 B3:B10 B62:B69 B71:B78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Y78"/>
  <sheetViews>
    <sheetView zoomScale="90" zoomScaleNormal="90" workbookViewId="0" xr3:uid="{78B4E459-6924-5F8B-B7BA-2DD04133E49E}">
      <pane xSplit="5" ySplit="16" topLeftCell="F25" activePane="bottomRight" state="frozen"/>
      <selection pane="bottomRight" activeCell="N35" sqref="N35"/>
      <selection pane="bottomLeft" activeCell="A13" sqref="A13"/>
      <selection pane="topRight" activeCell="F1" sqref="F1"/>
    </sheetView>
  </sheetViews>
  <sheetFormatPr defaultRowHeight="12.75" outlineLevelRow="1"/>
  <cols>
    <col min="2" max="2" width="31.5703125" bestFit="1" customWidth="1"/>
    <col min="3" max="3" width="13.5703125" style="7" bestFit="1" customWidth="1"/>
    <col min="4" max="5" width="12.140625" style="7" customWidth="1"/>
    <col min="6" max="6" width="8.7109375" customWidth="1"/>
    <col min="9" max="9" width="8.42578125" bestFit="1" customWidth="1"/>
    <col min="13" max="13" width="7.42578125" bestFit="1" customWidth="1"/>
    <col min="27" max="27" width="6" bestFit="1" customWidth="1"/>
    <col min="34" max="34" width="10.85546875" customWidth="1"/>
    <col min="39" max="39" width="9.7109375" customWidth="1"/>
    <col min="64" max="64" width="3.5703125" customWidth="1"/>
  </cols>
  <sheetData>
    <row r="1" spans="2:64">
      <c r="C1" s="500" t="s">
        <v>11</v>
      </c>
      <c r="D1" s="500"/>
      <c r="E1" s="500"/>
      <c r="F1" s="500"/>
      <c r="G1" s="487" t="s">
        <v>72</v>
      </c>
      <c r="H1" s="487"/>
      <c r="I1" s="488"/>
      <c r="J1" s="489" t="s">
        <v>73</v>
      </c>
      <c r="K1" s="490"/>
      <c r="L1" s="491"/>
      <c r="M1" s="492" t="s">
        <v>74</v>
      </c>
      <c r="N1" s="493"/>
      <c r="O1" s="494"/>
      <c r="P1" s="501" t="s">
        <v>75</v>
      </c>
      <c r="Q1" s="502"/>
      <c r="R1" s="503"/>
      <c r="S1" s="220"/>
      <c r="T1" s="365" t="s">
        <v>108</v>
      </c>
      <c r="U1" s="366"/>
    </row>
    <row r="2" spans="2:64" outlineLevel="1">
      <c r="B2" s="220"/>
      <c r="C2" s="242" t="s">
        <v>76</v>
      </c>
      <c r="D2" s="243" t="s">
        <v>77</v>
      </c>
      <c r="E2" s="243" t="s">
        <v>19</v>
      </c>
      <c r="F2" s="243" t="s">
        <v>20</v>
      </c>
      <c r="G2" s="221" t="s">
        <v>16</v>
      </c>
      <c r="H2" s="222" t="s">
        <v>78</v>
      </c>
      <c r="I2" s="241" t="s">
        <v>79</v>
      </c>
      <c r="J2" s="223" t="s">
        <v>16</v>
      </c>
      <c r="K2" s="224" t="s">
        <v>78</v>
      </c>
      <c r="L2" s="224" t="s">
        <v>80</v>
      </c>
      <c r="M2" s="225" t="s">
        <v>16</v>
      </c>
      <c r="N2" s="226" t="s">
        <v>78</v>
      </c>
      <c r="O2" s="226" t="s">
        <v>79</v>
      </c>
      <c r="P2" s="283" t="s">
        <v>16</v>
      </c>
      <c r="Q2" s="62" t="s">
        <v>78</v>
      </c>
      <c r="R2" s="62" t="s">
        <v>79</v>
      </c>
      <c r="S2" s="291"/>
      <c r="T2" s="367" t="s">
        <v>109</v>
      </c>
      <c r="U2" s="505" t="s">
        <v>25</v>
      </c>
      <c r="V2" s="506"/>
      <c r="W2" s="506"/>
      <c r="X2" s="507"/>
      <c r="BB2" s="286"/>
    </row>
    <row r="3" spans="2:64" outlineLevel="1">
      <c r="B3" s="2" t="s">
        <v>46</v>
      </c>
      <c r="C3" s="258">
        <f t="shared" ref="C3:C10" ca="1" si="0">SUMIF($B$15:$D$87,B3,$D$15:$D$87)</f>
        <v>4</v>
      </c>
      <c r="D3" s="259">
        <f t="shared" ref="D3:D10" ca="1" si="1">SUMIF($B$15:$E$87,B3,$E$15:$E$87)</f>
        <v>15</v>
      </c>
      <c r="E3" s="259">
        <f ca="1">D3/$C$14</f>
        <v>9.375E-2</v>
      </c>
      <c r="F3" s="287">
        <f ca="1">C3/E3/$C$13</f>
        <v>2.1333333333333333</v>
      </c>
      <c r="G3" s="258">
        <f ca="1">SUMIF($B$15:$D$87,$B3,$P$15:$P$87)</f>
        <v>0</v>
      </c>
      <c r="H3" s="258">
        <f ca="1">SUMIF($B$15:$D$87,$B3,$Q$15:$Q$87)</f>
        <v>0</v>
      </c>
      <c r="I3" s="258">
        <f ca="1">SUMIF($B$15:$D$87,$B3,$R$15:$R$87)</f>
        <v>0</v>
      </c>
      <c r="J3" s="258">
        <f ca="1">SUMIF($B$15:$D$87,$B3,$AD$15:$AD$87)</f>
        <v>1</v>
      </c>
      <c r="K3" s="259">
        <f ca="1">SUMIF($B$15:$D$87,$B3,$AE$15:$AE$87)</f>
        <v>8</v>
      </c>
      <c r="L3" s="258">
        <f ca="1">SUMIF($B$15:$D$87,$B3,$AF$15:$AF$87)</f>
        <v>0</v>
      </c>
      <c r="M3" s="258">
        <f ca="1">SUMIF($B$15:$D$87,$B3,$AR$15:$AR$87)</f>
        <v>0</v>
      </c>
      <c r="N3" s="259">
        <f ca="1">SUMIF($B$15:$D$87,$B3,$AS$15:$AS$87)</f>
        <v>0</v>
      </c>
      <c r="O3" s="258">
        <f ca="1">SUMIF($B$15:$D$87,$B3,$AT$15:$AT$87)</f>
        <v>0</v>
      </c>
      <c r="P3" s="258">
        <f>SUMIF($B$15:$D$87,$B3,$AZ$15:$BH$87)</f>
        <v>1</v>
      </c>
      <c r="Q3" s="259">
        <f ca="1">SUMIF($B$15:$D$87,$B3,$BI$15:$BI$87)</f>
        <v>7</v>
      </c>
      <c r="R3" s="258">
        <f ca="1">SUMIF($B$15:$D$87,$B3,$BJ$15:$BJ$87)</f>
        <v>0</v>
      </c>
      <c r="S3" s="292"/>
      <c r="T3" s="259"/>
      <c r="U3" s="504"/>
      <c r="V3" s="504"/>
      <c r="W3" s="504"/>
      <c r="X3" s="504"/>
    </row>
    <row r="4" spans="2:64" outlineLevel="1">
      <c r="B4" s="2" t="s">
        <v>48</v>
      </c>
      <c r="C4" s="258">
        <f t="shared" ca="1" si="0"/>
        <v>0</v>
      </c>
      <c r="D4" s="259">
        <f t="shared" ca="1" si="1"/>
        <v>0</v>
      </c>
      <c r="E4" s="259">
        <f t="shared" ref="E4:E9" ca="1" si="2">D4/$C$14</f>
        <v>0</v>
      </c>
      <c r="F4" s="287">
        <v>0</v>
      </c>
      <c r="G4" s="258">
        <f t="shared" ref="G4:G10" ca="1" si="3">SUMIF($B$15:$D$87,$B4,$P$15:$P$87)</f>
        <v>0</v>
      </c>
      <c r="H4" s="258">
        <f t="shared" ref="H4:H9" ca="1" si="4">SUMIF($B$15:$D$87,$B4,$Q$15:$Q$87)</f>
        <v>0</v>
      </c>
      <c r="I4" s="258">
        <f t="shared" ref="I4:I10" ca="1" si="5">SUMIF($B$15:$D$87,$B4,$R$15:$R$87)</f>
        <v>0</v>
      </c>
      <c r="J4" s="258">
        <f t="shared" ref="J4:J10" ca="1" si="6">SUMIF($B$15:$D$87,$B4,$AD$15:$AD$87)</f>
        <v>0</v>
      </c>
      <c r="K4" s="259">
        <f t="shared" ref="K4:K9" ca="1" si="7">SUMIF($B$15:$D$87,$B4,$AE$15:$AE$87)</f>
        <v>0</v>
      </c>
      <c r="L4" s="258">
        <f t="shared" ref="L4:L9" ca="1" si="8">SUMIF($B$15:$D$87,$B4,$AF$15:$AF$87)</f>
        <v>0</v>
      </c>
      <c r="M4" s="258">
        <f t="shared" ref="M4:M9" ca="1" si="9">SUMIF($B$15:$D$87,$B4,$AR$15:$AR$87)</f>
        <v>0</v>
      </c>
      <c r="N4" s="259">
        <f t="shared" ref="N4:N10" ca="1" si="10">SUMIF($B$15:$D$87,$B4,$AS$15:$AS$87)</f>
        <v>0</v>
      </c>
      <c r="O4" s="258">
        <f t="shared" ref="O4:O10" ca="1" si="11">SUMIF($B$15:$D$87,$B4,$AT$15:$AT$87)</f>
        <v>0</v>
      </c>
      <c r="P4" s="258">
        <f t="shared" ref="P4:P9" si="12">SUMIF($B$15:$D$87,$B4,$AZ$15:$BH$87)</f>
        <v>0</v>
      </c>
      <c r="Q4" s="259">
        <f t="shared" ref="Q4:Q9" ca="1" si="13">SUMIF($B$15:$D$87,$B4,$BI$15:$BI$87)</f>
        <v>0</v>
      </c>
      <c r="R4" s="258">
        <f t="shared" ref="R4:R9" ca="1" si="14">SUMIF($B$15:$D$87,$B4,$BJ$15:$BJ$87)</f>
        <v>0</v>
      </c>
      <c r="S4" s="292"/>
      <c r="T4" s="259"/>
      <c r="U4" s="504"/>
      <c r="V4" s="504"/>
      <c r="W4" s="504"/>
      <c r="X4" s="504"/>
    </row>
    <row r="5" spans="2:64" outlineLevel="1">
      <c r="B5" s="2" t="s">
        <v>50</v>
      </c>
      <c r="C5" s="258">
        <f t="shared" ca="1" si="0"/>
        <v>68</v>
      </c>
      <c r="D5" s="259">
        <f t="shared" ca="1" si="1"/>
        <v>232</v>
      </c>
      <c r="E5" s="259">
        <f t="shared" ca="1" si="2"/>
        <v>1.45</v>
      </c>
      <c r="F5" s="287">
        <f t="shared" ref="F5:F10" ca="1" si="15">C5/E5/$C$13</f>
        <v>2.3448275862068968</v>
      </c>
      <c r="G5" s="258">
        <f t="shared" ca="1" si="3"/>
        <v>8</v>
      </c>
      <c r="H5" s="258">
        <f t="shared" ca="1" si="4"/>
        <v>54.5</v>
      </c>
      <c r="I5" s="258">
        <f t="shared" ca="1" si="5"/>
        <v>0</v>
      </c>
      <c r="J5" s="258">
        <f t="shared" ca="1" si="6"/>
        <v>23</v>
      </c>
      <c r="K5" s="259">
        <f t="shared" ca="1" si="7"/>
        <v>60.5</v>
      </c>
      <c r="L5" s="258">
        <f t="shared" ca="1" si="8"/>
        <v>0</v>
      </c>
      <c r="M5" s="258">
        <f t="shared" ca="1" si="9"/>
        <v>21</v>
      </c>
      <c r="N5" s="259">
        <f t="shared" ca="1" si="10"/>
        <v>52</v>
      </c>
      <c r="O5" s="258">
        <f t="shared" ca="1" si="11"/>
        <v>0</v>
      </c>
      <c r="P5" s="258">
        <f t="shared" si="12"/>
        <v>4</v>
      </c>
      <c r="Q5" s="259">
        <f t="shared" ca="1" si="13"/>
        <v>65</v>
      </c>
      <c r="R5" s="258">
        <f t="shared" ca="1" si="14"/>
        <v>0</v>
      </c>
      <c r="S5" s="292"/>
      <c r="T5" s="259"/>
      <c r="U5" s="504"/>
      <c r="V5" s="504"/>
      <c r="W5" s="504"/>
      <c r="X5" s="504"/>
    </row>
    <row r="6" spans="2:64" outlineLevel="1">
      <c r="B6" s="2" t="s">
        <v>52</v>
      </c>
      <c r="C6" s="258">
        <f t="shared" ca="1" si="0"/>
        <v>26</v>
      </c>
      <c r="D6" s="259">
        <f t="shared" ca="1" si="1"/>
        <v>10.5</v>
      </c>
      <c r="E6" s="259">
        <f t="shared" ca="1" si="2"/>
        <v>6.5625000000000003E-2</v>
      </c>
      <c r="F6" s="287">
        <f t="shared" ca="1" si="15"/>
        <v>19.809523809523807</v>
      </c>
      <c r="G6" s="258">
        <f t="shared" ca="1" si="3"/>
        <v>3</v>
      </c>
      <c r="H6" s="258">
        <f t="shared" ca="1" si="4"/>
        <v>2</v>
      </c>
      <c r="I6" s="258">
        <f t="shared" ca="1" si="5"/>
        <v>0</v>
      </c>
      <c r="J6" s="258">
        <f t="shared" ca="1" si="6"/>
        <v>5</v>
      </c>
      <c r="K6" s="259">
        <f t="shared" ca="1" si="7"/>
        <v>3</v>
      </c>
      <c r="L6" s="258">
        <f t="shared" ca="1" si="8"/>
        <v>0</v>
      </c>
      <c r="M6" s="258">
        <f t="shared" ca="1" si="9"/>
        <v>5</v>
      </c>
      <c r="N6" s="259">
        <f t="shared" ca="1" si="10"/>
        <v>0.5</v>
      </c>
      <c r="O6" s="258">
        <f t="shared" ca="1" si="11"/>
        <v>0</v>
      </c>
      <c r="P6" s="258">
        <f t="shared" si="12"/>
        <v>3</v>
      </c>
      <c r="Q6" s="259">
        <f t="shared" ca="1" si="13"/>
        <v>5</v>
      </c>
      <c r="R6" s="258">
        <f t="shared" ca="1" si="14"/>
        <v>0</v>
      </c>
      <c r="S6" s="292"/>
      <c r="T6" s="259"/>
      <c r="U6" s="504"/>
      <c r="V6" s="504"/>
      <c r="W6" s="504"/>
      <c r="X6" s="504"/>
    </row>
    <row r="7" spans="2:64" outlineLevel="1">
      <c r="B7" s="2" t="s">
        <v>54</v>
      </c>
      <c r="C7" s="258">
        <f t="shared" ca="1" si="0"/>
        <v>195</v>
      </c>
      <c r="D7" s="259">
        <f t="shared" ca="1" si="1"/>
        <v>92.5</v>
      </c>
      <c r="E7" s="259">
        <f t="shared" ca="1" si="2"/>
        <v>0.578125</v>
      </c>
      <c r="F7" s="287">
        <f t="shared" ca="1" si="15"/>
        <v>16.864864864864863</v>
      </c>
      <c r="G7" s="258">
        <f t="shared" ca="1" si="3"/>
        <v>150</v>
      </c>
      <c r="H7" s="258">
        <f t="shared" ca="1" si="4"/>
        <v>47</v>
      </c>
      <c r="I7" s="258">
        <f t="shared" ca="1" si="5"/>
        <v>0</v>
      </c>
      <c r="J7" s="258">
        <f t="shared" ca="1" si="6"/>
        <v>34</v>
      </c>
      <c r="K7" s="259">
        <f t="shared" ca="1" si="7"/>
        <v>32</v>
      </c>
      <c r="L7" s="258">
        <f t="shared" ca="1" si="8"/>
        <v>0</v>
      </c>
      <c r="M7" s="258">
        <f t="shared" ca="1" si="9"/>
        <v>11</v>
      </c>
      <c r="N7" s="259">
        <f t="shared" ca="1" si="10"/>
        <v>13.5</v>
      </c>
      <c r="O7" s="258">
        <f t="shared" ca="1" si="11"/>
        <v>0</v>
      </c>
      <c r="P7" s="258">
        <f t="shared" si="12"/>
        <v>0</v>
      </c>
      <c r="Q7" s="259">
        <f t="shared" ca="1" si="13"/>
        <v>0</v>
      </c>
      <c r="R7" s="258">
        <f t="shared" ca="1" si="14"/>
        <v>0</v>
      </c>
      <c r="S7" s="292"/>
      <c r="T7" s="259"/>
      <c r="U7" s="504"/>
      <c r="V7" s="504"/>
      <c r="W7" s="504"/>
      <c r="X7" s="504"/>
    </row>
    <row r="8" spans="2:64" outlineLevel="1">
      <c r="B8" s="2" t="s">
        <v>56</v>
      </c>
      <c r="C8" s="258">
        <f t="shared" ca="1" si="0"/>
        <v>0</v>
      </c>
      <c r="D8" s="259">
        <f t="shared" ca="1" si="1"/>
        <v>544.5</v>
      </c>
      <c r="E8" s="259">
        <f t="shared" ca="1" si="2"/>
        <v>3.4031250000000002</v>
      </c>
      <c r="F8" s="287">
        <f t="shared" ca="1" si="15"/>
        <v>0</v>
      </c>
      <c r="G8" s="258">
        <f t="shared" ca="1" si="3"/>
        <v>0</v>
      </c>
      <c r="H8" s="258">
        <f t="shared" ca="1" si="4"/>
        <v>110.5</v>
      </c>
      <c r="I8" s="258">
        <f t="shared" ca="1" si="5"/>
        <v>0</v>
      </c>
      <c r="J8" s="258">
        <f t="shared" ca="1" si="6"/>
        <v>0</v>
      </c>
      <c r="K8" s="259">
        <f t="shared" ca="1" si="7"/>
        <v>99.5</v>
      </c>
      <c r="L8" s="258">
        <f t="shared" ca="1" si="8"/>
        <v>0</v>
      </c>
      <c r="M8" s="258">
        <f t="shared" ca="1" si="9"/>
        <v>0</v>
      </c>
      <c r="N8" s="259">
        <f t="shared" ca="1" si="10"/>
        <v>139.5</v>
      </c>
      <c r="O8" s="258">
        <f t="shared" ca="1" si="11"/>
        <v>0</v>
      </c>
      <c r="P8" s="258">
        <f t="shared" si="12"/>
        <v>0</v>
      </c>
      <c r="Q8" s="259">
        <f t="shared" ca="1" si="13"/>
        <v>195</v>
      </c>
      <c r="R8" s="258">
        <f t="shared" ca="1" si="14"/>
        <v>0</v>
      </c>
      <c r="S8" s="292"/>
      <c r="T8" s="259"/>
      <c r="U8" s="504"/>
      <c r="V8" s="504"/>
      <c r="W8" s="504"/>
      <c r="X8" s="504"/>
    </row>
    <row r="9" spans="2:64" outlineLevel="1">
      <c r="B9" s="2" t="s">
        <v>21</v>
      </c>
      <c r="C9" s="258">
        <f t="shared" ca="1" si="0"/>
        <v>0</v>
      </c>
      <c r="D9" s="259">
        <f t="shared" ca="1" si="1"/>
        <v>82</v>
      </c>
      <c r="E9" s="259">
        <f t="shared" ca="1" si="2"/>
        <v>0.51249999999999996</v>
      </c>
      <c r="F9" s="287">
        <f t="shared" ca="1" si="15"/>
        <v>0</v>
      </c>
      <c r="G9" s="258">
        <f t="shared" ca="1" si="3"/>
        <v>0</v>
      </c>
      <c r="H9" s="258">
        <f t="shared" ca="1" si="4"/>
        <v>13.5</v>
      </c>
      <c r="I9" s="258">
        <f t="shared" ca="1" si="5"/>
        <v>0</v>
      </c>
      <c r="J9" s="258">
        <f t="shared" ca="1" si="6"/>
        <v>0</v>
      </c>
      <c r="K9" s="259">
        <f t="shared" ca="1" si="7"/>
        <v>12</v>
      </c>
      <c r="L9" s="258">
        <f t="shared" ca="1" si="8"/>
        <v>0</v>
      </c>
      <c r="M9" s="258">
        <f t="shared" ca="1" si="9"/>
        <v>0</v>
      </c>
      <c r="N9" s="259">
        <f t="shared" ca="1" si="10"/>
        <v>44.5</v>
      </c>
      <c r="O9" s="258">
        <f t="shared" ca="1" si="11"/>
        <v>0</v>
      </c>
      <c r="P9" s="258">
        <f t="shared" si="12"/>
        <v>0</v>
      </c>
      <c r="Q9" s="259">
        <f t="shared" ca="1" si="13"/>
        <v>12</v>
      </c>
      <c r="R9" s="258">
        <f t="shared" ca="1" si="14"/>
        <v>0</v>
      </c>
      <c r="S9" s="292"/>
      <c r="T9" s="293"/>
      <c r="U9" s="292"/>
    </row>
    <row r="10" spans="2:64" outlineLevel="1">
      <c r="B10" s="2" t="s">
        <v>22</v>
      </c>
      <c r="C10" s="258">
        <f t="shared" ca="1" si="0"/>
        <v>0</v>
      </c>
      <c r="D10" s="259">
        <f t="shared" ca="1" si="1"/>
        <v>200</v>
      </c>
      <c r="E10" s="259">
        <f ca="1">7-SUM(E3:E9)</f>
        <v>0.89687499999999964</v>
      </c>
      <c r="F10" s="287">
        <f t="shared" ca="1" si="15"/>
        <v>0</v>
      </c>
      <c r="G10" s="258">
        <f t="shared" ca="1" si="3"/>
        <v>0</v>
      </c>
      <c r="H10" s="258">
        <f ca="1">SUMIF($B$15:$D$87,$B10,$Q$15:$Q$87)</f>
        <v>56</v>
      </c>
      <c r="I10" s="258">
        <f t="shared" ca="1" si="5"/>
        <v>0</v>
      </c>
      <c r="J10" s="258">
        <f t="shared" ca="1" si="6"/>
        <v>0</v>
      </c>
      <c r="K10" s="259">
        <f ca="1">SUMIF($B$15:$D$87,$B10,$AE$15:$AE$87)</f>
        <v>64</v>
      </c>
      <c r="L10" s="258">
        <f ca="1">SUMIF($B$15:$D$87,$B10,$AF$15:$AF$87)</f>
        <v>0</v>
      </c>
      <c r="M10" s="258">
        <f ca="1">SUMIF($B$15:$D$87,$B10,$AR$15:$AR$87)</f>
        <v>0</v>
      </c>
      <c r="N10" s="259">
        <f t="shared" ca="1" si="10"/>
        <v>32</v>
      </c>
      <c r="O10" s="258">
        <f t="shared" ca="1" si="11"/>
        <v>0</v>
      </c>
      <c r="P10" s="258">
        <f>SUMIF($B$15:$D$87,$B10,$AZ$15:$BH$87)</f>
        <v>0</v>
      </c>
      <c r="Q10" s="259">
        <f ca="1">SUMIF($B$15:$D$87,$B10,$BI$15:$BI$87)</f>
        <v>48</v>
      </c>
      <c r="R10" s="258">
        <f ca="1">SUMIF($B$15:$D$87,$B10,$BJ$15:$BJ$87)</f>
        <v>0</v>
      </c>
      <c r="S10" s="292"/>
      <c r="T10" s="293"/>
      <c r="U10" s="292"/>
    </row>
    <row r="11" spans="2:64" ht="7.5" customHeight="1" outlineLevel="1" collapsed="1">
      <c r="F11" s="229"/>
    </row>
    <row r="12" spans="2:64" ht="7.5" customHeight="1" outlineLevel="1">
      <c r="F12" s="7"/>
    </row>
    <row r="13" spans="2:64" s="232" customFormat="1" ht="12.75" customHeight="1" outlineLevel="1">
      <c r="B13" s="218" t="s">
        <v>82</v>
      </c>
      <c r="C13" s="218">
        <v>20</v>
      </c>
      <c r="D13" s="218"/>
      <c r="E13" s="230"/>
      <c r="F13" s="231" t="str">
        <f>IF(OR(WEEKDAY(F15,17)=1,WEEKDAY(F15,17)=7),"x","")</f>
        <v/>
      </c>
      <c r="G13" s="288"/>
      <c r="H13" s="231" t="str">
        <f t="shared" ref="H13" si="16">IF(OR(WEEKDAY(H15,17)=1,WEEKDAY(H15,17)=7),"x","")</f>
        <v/>
      </c>
      <c r="I13" s="288"/>
      <c r="J13" s="231" t="str">
        <f t="shared" ref="J13" si="17">IF(OR(WEEKDAY(J15,17)=1,WEEKDAY(J15,17)=7),"x","")</f>
        <v/>
      </c>
      <c r="K13" s="288"/>
      <c r="L13" s="231" t="str">
        <f t="shared" ref="L13" si="18">IF(OR(WEEKDAY(L15,17)=1,WEEKDAY(L15,17)=7),"x","")</f>
        <v/>
      </c>
      <c r="M13" s="288"/>
      <c r="N13" s="231" t="str">
        <f t="shared" ref="N13" si="19">IF(OR(WEEKDAY(N15,17)=1,WEEKDAY(N15,17)=7),"x","")</f>
        <v/>
      </c>
      <c r="O13" s="288"/>
      <c r="P13" s="231" t="str">
        <f t="shared" ref="P13:AN13" si="20">IF(OR(WEEKDAY(P15,17)=1,WEEKDAY(P15,17)=7),"x","")</f>
        <v>x</v>
      </c>
      <c r="Q13" s="231" t="str">
        <f t="shared" si="20"/>
        <v>x</v>
      </c>
      <c r="R13" s="231" t="str">
        <f t="shared" si="20"/>
        <v>x</v>
      </c>
      <c r="S13" s="231" t="str">
        <f t="shared" si="20"/>
        <v>x</v>
      </c>
      <c r="T13" s="231" t="str">
        <f t="shared" si="20"/>
        <v/>
      </c>
      <c r="U13" s="288"/>
      <c r="V13" s="231" t="str">
        <f t="shared" ref="V13:AP13" si="21">IF(OR(WEEKDAY(V15,17)=1,WEEKDAY(V15,17)=7),"x","")</f>
        <v/>
      </c>
      <c r="W13" s="288"/>
      <c r="X13" s="231" t="str">
        <f t="shared" ref="X13:AU13" si="22">IF(OR(WEEKDAY(X15,17)=1,WEEKDAY(X15,17)=7),"x","")</f>
        <v/>
      </c>
      <c r="Y13" s="288"/>
      <c r="Z13" s="231" t="str">
        <f t="shared" ref="Z13" si="23">IF(OR(WEEKDAY(Z15,17)=1,WEEKDAY(Z15,17)=7),"x","")</f>
        <v/>
      </c>
      <c r="AA13" s="288"/>
      <c r="AB13" s="231" t="str">
        <f t="shared" ref="AB13:AV13" si="24">IF(OR(WEEKDAY(AB15,17)=1,WEEKDAY(AB15,17)=7),"x","")</f>
        <v/>
      </c>
      <c r="AC13" s="288"/>
      <c r="AD13" s="231" t="str">
        <f t="shared" ref="AD13:BB13" si="25">IF(OR(WEEKDAY(AD15,17)=1,WEEKDAY(AD15,17)=7),"x","")</f>
        <v>x</v>
      </c>
      <c r="AE13" s="231" t="str">
        <f t="shared" si="25"/>
        <v>x</v>
      </c>
      <c r="AF13" s="231" t="str">
        <f t="shared" si="25"/>
        <v>x</v>
      </c>
      <c r="AG13" s="231" t="str">
        <f t="shared" si="25"/>
        <v>x</v>
      </c>
      <c r="AH13" s="231" t="str">
        <f t="shared" si="25"/>
        <v/>
      </c>
      <c r="AI13" s="288"/>
      <c r="AJ13" s="231" t="str">
        <f t="shared" ref="AJ13:BD13" si="26">IF(OR(WEEKDAY(AJ15,17)=1,WEEKDAY(AJ15,17)=7),"x","")</f>
        <v/>
      </c>
      <c r="AK13" s="288"/>
      <c r="AL13" s="231" t="str">
        <f t="shared" ref="AL13" si="27">IF(OR(WEEKDAY(AL15,17)=1,WEEKDAY(AL15,17)=7),"x","")</f>
        <v/>
      </c>
      <c r="AM13" s="288"/>
      <c r="AN13" s="231" t="str">
        <f t="shared" si="20"/>
        <v/>
      </c>
      <c r="AO13" s="288"/>
      <c r="AP13" s="231" t="str">
        <f t="shared" si="21"/>
        <v/>
      </c>
      <c r="AQ13" s="288"/>
      <c r="AR13" s="231" t="str">
        <f t="shared" si="22"/>
        <v>x</v>
      </c>
      <c r="AS13" s="231" t="str">
        <f t="shared" si="22"/>
        <v>x</v>
      </c>
      <c r="AT13" s="231" t="str">
        <f t="shared" si="22"/>
        <v>x</v>
      </c>
      <c r="AU13" s="231" t="str">
        <f t="shared" si="22"/>
        <v>x</v>
      </c>
      <c r="AV13" s="231" t="str">
        <f t="shared" si="24"/>
        <v/>
      </c>
      <c r="AW13" s="288"/>
      <c r="AX13" s="231" t="str">
        <f t="shared" si="25"/>
        <v/>
      </c>
      <c r="AY13" s="288"/>
      <c r="AZ13" s="231" t="str">
        <f t="shared" ref="AZ13" si="28">IF(OR(WEEKDAY(AZ15,17)=1,WEEKDAY(AZ15,17)=7),"x","")</f>
        <v/>
      </c>
      <c r="BA13" s="288"/>
      <c r="BB13" s="482" t="str">
        <f t="shared" si="25"/>
        <v/>
      </c>
      <c r="BC13" s="483"/>
      <c r="BD13" s="482" t="str">
        <f t="shared" si="26"/>
        <v/>
      </c>
      <c r="BE13" s="483"/>
      <c r="BF13" s="482" t="str">
        <f t="shared" ref="BF13" si="29">IF(OR(WEEKDAY(BF15,17)=1,WEEKDAY(BF15,17)=7),"x","")</f>
        <v/>
      </c>
      <c r="BG13" s="483"/>
      <c r="BH13" s="294" t="str">
        <f t="shared" ref="BH13:BK13" si="30">IF(OR(WEEKDAY(BH15,17)=1,WEEKDAY(BH15,17)=7),"x","")</f>
        <v>x</v>
      </c>
      <c r="BI13" s="294" t="str">
        <f t="shared" si="30"/>
        <v>x</v>
      </c>
      <c r="BJ13" s="294" t="str">
        <f t="shared" si="30"/>
        <v>x</v>
      </c>
      <c r="BK13" s="294" t="str">
        <f t="shared" si="30"/>
        <v>x</v>
      </c>
    </row>
    <row r="14" spans="2:64" s="7" customFormat="1" ht="12.95" customHeight="1">
      <c r="B14" s="218" t="s">
        <v>84</v>
      </c>
      <c r="C14" s="218">
        <f>C13*8</f>
        <v>160</v>
      </c>
      <c r="D14" s="218"/>
      <c r="E14" s="230"/>
      <c r="F14" s="233"/>
      <c r="G14" s="234"/>
      <c r="H14" s="233"/>
      <c r="I14" s="234"/>
      <c r="J14" s="233"/>
      <c r="K14" s="234"/>
      <c r="L14" s="233"/>
      <c r="M14" s="234"/>
      <c r="N14" s="233"/>
      <c r="O14" s="234"/>
      <c r="P14" s="477" t="s">
        <v>85</v>
      </c>
      <c r="Q14" s="478"/>
      <c r="R14" s="477" t="s">
        <v>86</v>
      </c>
      <c r="S14" s="478"/>
      <c r="T14" s="233"/>
      <c r="U14" s="234"/>
      <c r="V14" s="233"/>
      <c r="W14" s="234"/>
      <c r="X14" s="233"/>
      <c r="Y14" s="234"/>
      <c r="Z14" s="233"/>
      <c r="AA14" s="234"/>
      <c r="AB14" s="233"/>
      <c r="AC14" s="234"/>
      <c r="AD14" s="477" t="s">
        <v>87</v>
      </c>
      <c r="AE14" s="478"/>
      <c r="AF14" s="477" t="s">
        <v>86</v>
      </c>
      <c r="AG14" s="478"/>
      <c r="AH14" s="233"/>
      <c r="AI14" s="234"/>
      <c r="AJ14" s="233"/>
      <c r="AK14" s="234"/>
      <c r="AL14" s="233"/>
      <c r="AM14" s="234"/>
      <c r="AN14" s="233"/>
      <c r="AO14" s="234"/>
      <c r="AP14" s="233"/>
      <c r="AQ14" s="234"/>
      <c r="AR14" s="477" t="s">
        <v>110</v>
      </c>
      <c r="AS14" s="478"/>
      <c r="AT14" s="477" t="s">
        <v>86</v>
      </c>
      <c r="AU14" s="478"/>
      <c r="AV14" s="233"/>
      <c r="AW14" s="234"/>
      <c r="AX14" s="233"/>
      <c r="AY14" s="234"/>
      <c r="AZ14" s="233"/>
      <c r="BA14" s="234"/>
      <c r="BB14" s="233"/>
      <c r="BC14" s="234"/>
      <c r="BD14" s="233"/>
      <c r="BE14" s="234"/>
      <c r="BF14" s="233"/>
      <c r="BG14" s="234"/>
      <c r="BH14" s="477" t="s">
        <v>89</v>
      </c>
      <c r="BI14" s="478"/>
      <c r="BJ14" s="477" t="s">
        <v>86</v>
      </c>
      <c r="BK14" s="478"/>
      <c r="BL14"/>
    </row>
    <row r="15" spans="2:64" s="7" customFormat="1" ht="12.95" customHeight="1">
      <c r="B15" s="218" t="s">
        <v>90</v>
      </c>
      <c r="C15" s="218" t="s">
        <v>91</v>
      </c>
      <c r="D15" s="218" t="s">
        <v>92</v>
      </c>
      <c r="E15" s="230" t="s">
        <v>92</v>
      </c>
      <c r="F15" s="233">
        <v>43710</v>
      </c>
      <c r="G15" s="234"/>
      <c r="H15" s="233">
        <v>43711</v>
      </c>
      <c r="I15" s="234"/>
      <c r="J15" s="233">
        <v>43712</v>
      </c>
      <c r="K15" s="234"/>
      <c r="L15" s="233">
        <v>43713</v>
      </c>
      <c r="M15" s="234"/>
      <c r="N15" s="233">
        <v>43714</v>
      </c>
      <c r="O15" s="234"/>
      <c r="P15" s="233">
        <v>43715</v>
      </c>
      <c r="Q15" s="234"/>
      <c r="R15" s="233">
        <v>43716</v>
      </c>
      <c r="S15" s="234"/>
      <c r="T15" s="233">
        <v>43717</v>
      </c>
      <c r="U15" s="234"/>
      <c r="V15" s="233">
        <v>43718</v>
      </c>
      <c r="W15" s="234"/>
      <c r="X15" s="233">
        <v>43719</v>
      </c>
      <c r="Y15" s="234"/>
      <c r="Z15" s="233">
        <v>43720</v>
      </c>
      <c r="AA15" s="234"/>
      <c r="AB15" s="233">
        <v>43721</v>
      </c>
      <c r="AC15" s="234"/>
      <c r="AD15" s="233">
        <v>43722</v>
      </c>
      <c r="AE15" s="234"/>
      <c r="AF15" s="233">
        <v>43723</v>
      </c>
      <c r="AG15" s="234"/>
      <c r="AH15" s="233">
        <v>43724</v>
      </c>
      <c r="AI15" s="234"/>
      <c r="AJ15" s="233">
        <v>43725</v>
      </c>
      <c r="AK15" s="234"/>
      <c r="AL15" s="233">
        <v>43726</v>
      </c>
      <c r="AM15" s="234"/>
      <c r="AN15" s="233">
        <v>43727</v>
      </c>
      <c r="AO15" s="234"/>
      <c r="AP15" s="233">
        <v>43728</v>
      </c>
      <c r="AQ15" s="234"/>
      <c r="AR15" s="233">
        <v>43729</v>
      </c>
      <c r="AS15" s="234"/>
      <c r="AT15" s="233">
        <v>43730</v>
      </c>
      <c r="AU15" s="234"/>
      <c r="AV15" s="233">
        <v>43731</v>
      </c>
      <c r="AW15" s="234"/>
      <c r="AX15" s="233">
        <v>43732</v>
      </c>
      <c r="AY15" s="234"/>
      <c r="AZ15" s="233">
        <v>43733</v>
      </c>
      <c r="BA15" s="234"/>
      <c r="BB15" s="477">
        <v>43734</v>
      </c>
      <c r="BC15" s="478"/>
      <c r="BD15" s="477">
        <v>43735</v>
      </c>
      <c r="BE15" s="478"/>
      <c r="BF15" s="477">
        <v>43738</v>
      </c>
      <c r="BG15" s="478"/>
      <c r="BH15" s="477">
        <v>43736</v>
      </c>
      <c r="BI15" s="478"/>
      <c r="BJ15" s="477">
        <v>43737</v>
      </c>
      <c r="BK15" s="478"/>
      <c r="BL15" s="479"/>
    </row>
    <row r="16" spans="2:64" s="7" customFormat="1">
      <c r="B16" s="219"/>
      <c r="C16" s="219"/>
      <c r="D16" s="219" t="s">
        <v>93</v>
      </c>
      <c r="E16" s="219" t="s">
        <v>19</v>
      </c>
      <c r="F16" s="29" t="s">
        <v>16</v>
      </c>
      <c r="G16" s="29" t="s">
        <v>19</v>
      </c>
      <c r="H16" s="29" t="s">
        <v>16</v>
      </c>
      <c r="I16" s="29" t="s">
        <v>19</v>
      </c>
      <c r="J16" s="29" t="s">
        <v>16</v>
      </c>
      <c r="K16" s="29" t="s">
        <v>19</v>
      </c>
      <c r="L16" s="29" t="s">
        <v>16</v>
      </c>
      <c r="M16" s="29" t="s">
        <v>19</v>
      </c>
      <c r="N16" s="29" t="s">
        <v>16</v>
      </c>
      <c r="O16" s="29" t="s">
        <v>19</v>
      </c>
      <c r="P16" s="29" t="s">
        <v>16</v>
      </c>
      <c r="Q16" s="29" t="s">
        <v>19</v>
      </c>
      <c r="R16" s="29" t="s">
        <v>16</v>
      </c>
      <c r="S16" s="29" t="s">
        <v>94</v>
      </c>
      <c r="T16" s="29" t="s">
        <v>16</v>
      </c>
      <c r="U16" s="29" t="s">
        <v>19</v>
      </c>
      <c r="V16" s="29" t="s">
        <v>16</v>
      </c>
      <c r="W16" s="29" t="s">
        <v>19</v>
      </c>
      <c r="X16" s="29" t="s">
        <v>16</v>
      </c>
      <c r="Y16" s="29" t="s">
        <v>19</v>
      </c>
      <c r="Z16" s="29" t="s">
        <v>16</v>
      </c>
      <c r="AA16" s="29" t="s">
        <v>19</v>
      </c>
      <c r="AB16" s="29" t="s">
        <v>16</v>
      </c>
      <c r="AC16" s="29" t="s">
        <v>19</v>
      </c>
      <c r="AD16" s="29" t="s">
        <v>16</v>
      </c>
      <c r="AE16" s="29" t="s">
        <v>19</v>
      </c>
      <c r="AF16" s="29" t="s">
        <v>16</v>
      </c>
      <c r="AG16" s="29" t="s">
        <v>94</v>
      </c>
      <c r="AH16" s="29" t="s">
        <v>16</v>
      </c>
      <c r="AI16" s="29" t="s">
        <v>19</v>
      </c>
      <c r="AJ16" s="29" t="s">
        <v>16</v>
      </c>
      <c r="AK16" s="29" t="s">
        <v>19</v>
      </c>
      <c r="AL16" s="29" t="s">
        <v>16</v>
      </c>
      <c r="AM16" s="29" t="s">
        <v>19</v>
      </c>
      <c r="AN16" s="29" t="s">
        <v>16</v>
      </c>
      <c r="AO16" s="29" t="s">
        <v>19</v>
      </c>
      <c r="AP16" s="29" t="s">
        <v>16</v>
      </c>
      <c r="AQ16" s="29" t="s">
        <v>19</v>
      </c>
      <c r="AR16" s="29" t="s">
        <v>16</v>
      </c>
      <c r="AS16" s="29" t="s">
        <v>19</v>
      </c>
      <c r="AT16" s="29" t="s">
        <v>16</v>
      </c>
      <c r="AU16" s="29" t="s">
        <v>94</v>
      </c>
      <c r="AV16" s="29" t="s">
        <v>16</v>
      </c>
      <c r="AW16" s="29" t="s">
        <v>19</v>
      </c>
      <c r="AX16" s="29" t="s">
        <v>16</v>
      </c>
      <c r="AY16" s="29" t="s">
        <v>19</v>
      </c>
      <c r="AZ16" s="29" t="s">
        <v>16</v>
      </c>
      <c r="BA16" s="29" t="s">
        <v>19</v>
      </c>
      <c r="BB16" s="29" t="s">
        <v>16</v>
      </c>
      <c r="BC16" s="29" t="s">
        <v>19</v>
      </c>
      <c r="BD16" s="29" t="s">
        <v>16</v>
      </c>
      <c r="BE16" s="29" t="s">
        <v>19</v>
      </c>
      <c r="BF16" s="29" t="s">
        <v>16</v>
      </c>
      <c r="BG16" s="29" t="s">
        <v>19</v>
      </c>
      <c r="BH16" s="29" t="s">
        <v>16</v>
      </c>
      <c r="BI16" s="29" t="s">
        <v>19</v>
      </c>
      <c r="BJ16" s="29" t="s">
        <v>16</v>
      </c>
      <c r="BK16" s="29" t="s">
        <v>94</v>
      </c>
      <c r="BL16" s="480"/>
    </row>
    <row r="17" spans="2:64" outlineLevel="1">
      <c r="B17" s="2" t="s">
        <v>46</v>
      </c>
      <c r="C17" s="71" t="s">
        <v>95</v>
      </c>
      <c r="D17" s="246">
        <f t="shared" ref="D17:D24" si="31">SUMIF($F$14:$BI$14,"*Total*",$F17:$BI17)</f>
        <v>4</v>
      </c>
      <c r="E17" s="247">
        <f t="shared" ref="E17:E24" si="32">SUMIFS(F17:BK17, $F$13:$BK$13,"x",$F$16:$BK$16,"*Effort*")</f>
        <v>11</v>
      </c>
      <c r="F17" s="248"/>
      <c r="G17" s="249"/>
      <c r="H17" s="248"/>
      <c r="I17" s="249"/>
      <c r="J17" s="248"/>
      <c r="K17" s="249"/>
      <c r="L17" s="248"/>
      <c r="M17" s="249"/>
      <c r="N17" s="248"/>
      <c r="O17" s="249"/>
      <c r="P17" s="250">
        <f t="array" ref="P17">SUM(IF(MOD(COLUMN(F17:O17),2)=0,F17:O17,0))</f>
        <v>0</v>
      </c>
      <c r="Q17" s="250">
        <f t="array" ref="Q17">SUM(IF(MOD(COLUMN(F17:O17),2)=1,F17:O17,0))</f>
        <v>0</v>
      </c>
      <c r="R17" s="248"/>
      <c r="S17" s="239"/>
      <c r="T17" s="248"/>
      <c r="U17" s="249"/>
      <c r="V17" s="248"/>
      <c r="W17" s="249"/>
      <c r="X17" s="248"/>
      <c r="Y17" s="249"/>
      <c r="Z17" s="248">
        <v>1</v>
      </c>
      <c r="AA17" s="249">
        <v>4</v>
      </c>
      <c r="AB17" s="248"/>
      <c r="AC17" s="249"/>
      <c r="AD17" s="250">
        <f t="array" ref="AD17">SUM(IF(MOD(COLUMN(T17:AC17),2)=0,T17:AC17,0))</f>
        <v>1</v>
      </c>
      <c r="AE17" s="250">
        <f t="array" ref="AE17">SUM(IF(MOD(COLUMN(T17:AC17),2)=1,T17:AC17,0))</f>
        <v>4</v>
      </c>
      <c r="AF17" s="248"/>
      <c r="AG17" s="239"/>
      <c r="AH17" s="248"/>
      <c r="AI17" s="249"/>
      <c r="AJ17" s="248"/>
      <c r="AK17" s="249"/>
      <c r="AL17" s="248"/>
      <c r="AM17" s="249"/>
      <c r="AN17" s="248"/>
      <c r="AO17" s="249"/>
      <c r="AP17" s="248"/>
      <c r="AQ17" s="249"/>
      <c r="AR17" s="250">
        <f t="array" ref="AR17">SUM(IF(MOD(COLUMN(AH17:AQ17),2)=0,AH17:AQ17,0))</f>
        <v>0</v>
      </c>
      <c r="AS17" s="250">
        <f t="array" ref="AS17">SUM(IF(MOD(COLUMN(AH17:AQ17),2)=1,AH17:AQ17,0))</f>
        <v>0</v>
      </c>
      <c r="AT17" s="248"/>
      <c r="AU17" s="239"/>
      <c r="AV17" s="248"/>
      <c r="AW17" s="249"/>
      <c r="AX17" s="248"/>
      <c r="AY17" s="249"/>
      <c r="AZ17" s="248">
        <v>1</v>
      </c>
      <c r="BA17" s="249">
        <v>3</v>
      </c>
      <c r="BB17" s="248">
        <v>2</v>
      </c>
      <c r="BC17" s="249">
        <v>4</v>
      </c>
      <c r="BD17" s="248"/>
      <c r="BE17" s="249"/>
      <c r="BF17" s="248"/>
      <c r="BG17" s="249"/>
      <c r="BH17" s="250">
        <f t="array" ref="BH17">SUM(IF(MOD(COLUMN(AV17:BG17),2)=0,AV17:BG17,0))</f>
        <v>3</v>
      </c>
      <c r="BI17" s="250">
        <f t="array" ref="BI17">SUM(IF(MOD(COLUMN(AV17:BG17),2)=1,AV17:BG17,0))</f>
        <v>7</v>
      </c>
      <c r="BJ17" s="248"/>
      <c r="BK17" s="239"/>
      <c r="BL17" s="480"/>
    </row>
    <row r="18" spans="2:64" outlineLevel="1">
      <c r="B18" s="2" t="s">
        <v>48</v>
      </c>
      <c r="C18" s="71" t="s">
        <v>95</v>
      </c>
      <c r="D18" s="246">
        <f t="shared" si="31"/>
        <v>0</v>
      </c>
      <c r="E18" s="247">
        <f t="shared" si="32"/>
        <v>0</v>
      </c>
      <c r="F18" s="248"/>
      <c r="G18" s="249"/>
      <c r="H18" s="248"/>
      <c r="I18" s="249"/>
      <c r="J18" s="248"/>
      <c r="K18" s="249"/>
      <c r="L18" s="248"/>
      <c r="M18" s="249"/>
      <c r="N18" s="248"/>
      <c r="O18" s="249"/>
      <c r="P18" s="250">
        <f t="array" ref="P18">SUM(IF(MOD(COLUMN(F18:O18),2)=0,F18:O18,0))</f>
        <v>0</v>
      </c>
      <c r="Q18" s="250">
        <f t="array" ref="Q18">SUM(IF(MOD(COLUMN(F18:O18),2)=1,F18:O18,0))</f>
        <v>0</v>
      </c>
      <c r="R18" s="248"/>
      <c r="S18" s="239"/>
      <c r="T18" s="248"/>
      <c r="U18" s="249"/>
      <c r="V18" s="248"/>
      <c r="W18" s="249"/>
      <c r="X18" s="248"/>
      <c r="Y18" s="249"/>
      <c r="Z18" s="248"/>
      <c r="AA18" s="249"/>
      <c r="AB18" s="248"/>
      <c r="AC18" s="249"/>
      <c r="AD18" s="250">
        <f t="array" ref="AD18">SUM(IF(MOD(COLUMN(T18:AC18),2)=0,T18:AC18,0))</f>
        <v>0</v>
      </c>
      <c r="AE18" s="250">
        <f t="array" ref="AE18">SUM(IF(MOD(COLUMN(T18:AC18),2)=1,T18:AC18,0))</f>
        <v>0</v>
      </c>
      <c r="AF18" s="248"/>
      <c r="AG18" s="239"/>
      <c r="AH18" s="248"/>
      <c r="AI18" s="249"/>
      <c r="AJ18" s="248"/>
      <c r="AK18" s="249"/>
      <c r="AL18" s="248"/>
      <c r="AM18" s="249"/>
      <c r="AN18" s="248"/>
      <c r="AO18" s="249"/>
      <c r="AP18" s="248"/>
      <c r="AQ18" s="249"/>
      <c r="AR18" s="250">
        <f t="array" ref="AR18">SUM(IF(MOD(COLUMN(AH18:AQ18),2)=0,AH18:AQ18,0))</f>
        <v>0</v>
      </c>
      <c r="AS18" s="250">
        <f t="array" ref="AS18">SUM(IF(MOD(COLUMN(AH18:AQ18),2)=1,AH18:AQ18,0))</f>
        <v>0</v>
      </c>
      <c r="AT18" s="248"/>
      <c r="AU18" s="239"/>
      <c r="AV18" s="248"/>
      <c r="AW18" s="249"/>
      <c r="AX18" s="248"/>
      <c r="AY18" s="249"/>
      <c r="AZ18" s="248"/>
      <c r="BA18" s="249"/>
      <c r="BB18" s="248"/>
      <c r="BC18" s="249"/>
      <c r="BD18" s="248"/>
      <c r="BE18" s="249"/>
      <c r="BF18" s="248"/>
      <c r="BG18" s="249"/>
      <c r="BH18" s="250">
        <f t="array" ref="BH18">SUM(IF(MOD(COLUMN(AV18:BG18),2)=0,AV18:BG18,0))</f>
        <v>0</v>
      </c>
      <c r="BI18" s="250">
        <f t="array" ref="BI18">SUM(IF(MOD(COLUMN(AV18:BG18),2)=1,AV18:BG18,0))</f>
        <v>0</v>
      </c>
      <c r="BJ18" s="248"/>
      <c r="BK18" s="239"/>
      <c r="BL18" s="480"/>
    </row>
    <row r="19" spans="2:64" outlineLevel="1">
      <c r="B19" s="2" t="s">
        <v>50</v>
      </c>
      <c r="C19" s="71" t="s">
        <v>95</v>
      </c>
      <c r="D19" s="246">
        <f t="shared" si="31"/>
        <v>2</v>
      </c>
      <c r="E19" s="247">
        <f t="shared" si="32"/>
        <v>7.5</v>
      </c>
      <c r="F19" s="248"/>
      <c r="G19" s="249"/>
      <c r="H19" s="248"/>
      <c r="I19" s="249"/>
      <c r="J19" s="248"/>
      <c r="K19" s="249"/>
      <c r="L19" s="248"/>
      <c r="M19" s="249"/>
      <c r="N19" s="248"/>
      <c r="O19" s="249"/>
      <c r="P19" s="250">
        <f t="array" ref="P19">SUM(IF(MOD(COLUMN(F19:O19),2)=0,F19:O19,0))</f>
        <v>0</v>
      </c>
      <c r="Q19" s="250">
        <f t="array" ref="Q19">SUM(IF(MOD(COLUMN(F19:O19),2)=1,F19:O19,0))</f>
        <v>0</v>
      </c>
      <c r="R19" s="248"/>
      <c r="S19" s="260"/>
      <c r="T19" s="248"/>
      <c r="U19" s="249">
        <v>0.5</v>
      </c>
      <c r="V19" s="248"/>
      <c r="W19" s="249"/>
      <c r="X19" s="248">
        <v>2</v>
      </c>
      <c r="Y19" s="249">
        <v>2</v>
      </c>
      <c r="Z19" s="248"/>
      <c r="AA19" s="249">
        <v>1</v>
      </c>
      <c r="AB19" s="248"/>
      <c r="AC19" s="249"/>
      <c r="AD19" s="250">
        <f t="array" ref="AD19">SUM(IF(MOD(COLUMN(T19:AC19),2)=0,T19:AC19,0))</f>
        <v>2</v>
      </c>
      <c r="AE19" s="250">
        <f t="array" ref="AE19">SUM(IF(MOD(COLUMN(T19:AC19),2)=1,T19:AC19,0))</f>
        <v>3.5</v>
      </c>
      <c r="AF19" s="248"/>
      <c r="AG19" s="239"/>
      <c r="AH19" s="248"/>
      <c r="AI19" s="249"/>
      <c r="AJ19" s="248"/>
      <c r="AK19" s="249"/>
      <c r="AL19" s="248"/>
      <c r="AM19" s="249">
        <v>2</v>
      </c>
      <c r="AN19" s="248"/>
      <c r="AO19" s="249">
        <v>2</v>
      </c>
      <c r="AP19" s="248"/>
      <c r="AQ19" s="249"/>
      <c r="AR19" s="250">
        <f t="array" ref="AR19">SUM(IF(MOD(COLUMN(AH19:AQ19),2)=0,AH19:AQ19,0))</f>
        <v>0</v>
      </c>
      <c r="AS19" s="250">
        <f t="array" ref="AS19">SUM(IF(MOD(COLUMN(AH19:AQ19),2)=1,AH19:AQ19,0))</f>
        <v>4</v>
      </c>
      <c r="AT19" s="248"/>
      <c r="AU19" s="239"/>
      <c r="AV19" s="248"/>
      <c r="AW19" s="249"/>
      <c r="AX19" s="248"/>
      <c r="AY19" s="249"/>
      <c r="AZ19" s="248"/>
      <c r="BA19" s="249"/>
      <c r="BB19" s="248"/>
      <c r="BC19" s="249"/>
      <c r="BD19" s="248"/>
      <c r="BE19" s="249"/>
      <c r="BF19" s="248"/>
      <c r="BG19" s="249"/>
      <c r="BH19" s="250">
        <f t="array" ref="BH19">SUM(IF(MOD(COLUMN(AV19:BG19),2)=0,AV19:BG19,0))</f>
        <v>0</v>
      </c>
      <c r="BI19" s="250">
        <f t="array" ref="BI19">SUM(IF(MOD(COLUMN(AV19:BG19),2)=1,AV19:BG19,0))</f>
        <v>0</v>
      </c>
      <c r="BJ19" s="248"/>
      <c r="BK19" s="239"/>
      <c r="BL19" s="480"/>
    </row>
    <row r="20" spans="2:64" outlineLevel="1">
      <c r="B20" s="2" t="s">
        <v>52</v>
      </c>
      <c r="C20" s="71" t="s">
        <v>95</v>
      </c>
      <c r="D20" s="246">
        <f t="shared" si="31"/>
        <v>26</v>
      </c>
      <c r="E20" s="247">
        <f t="shared" si="32"/>
        <v>10.5</v>
      </c>
      <c r="F20" s="248"/>
      <c r="G20" s="249"/>
      <c r="H20" s="248"/>
      <c r="I20" s="249"/>
      <c r="J20" s="248"/>
      <c r="K20" s="249"/>
      <c r="L20" s="248">
        <v>3</v>
      </c>
      <c r="M20" s="249">
        <v>2</v>
      </c>
      <c r="N20" s="248"/>
      <c r="O20" s="249"/>
      <c r="P20" s="250">
        <f t="array" ref="P20">SUM(IF(MOD(COLUMN(F20:O20),2)=0,F20:O20,0))</f>
        <v>3</v>
      </c>
      <c r="Q20" s="250">
        <f t="array" ref="Q20">SUM(IF(MOD(COLUMN(F20:O20),2)=1,F20:O20,0))</f>
        <v>2</v>
      </c>
      <c r="R20" s="248"/>
      <c r="S20" s="239"/>
      <c r="T20" s="248">
        <v>5</v>
      </c>
      <c r="U20" s="249">
        <v>1</v>
      </c>
      <c r="V20" s="248"/>
      <c r="W20" s="249">
        <v>2</v>
      </c>
      <c r="X20" s="248"/>
      <c r="Y20" s="249"/>
      <c r="Z20" s="248"/>
      <c r="AA20" s="249"/>
      <c r="AB20" s="248"/>
      <c r="AC20" s="249"/>
      <c r="AD20" s="250">
        <f t="array" ref="AD20">SUM(IF(MOD(COLUMN(T20:AC20),2)=0,T20:AC20,0))</f>
        <v>5</v>
      </c>
      <c r="AE20" s="250">
        <f t="array" ref="AE20">SUM(IF(MOD(COLUMN(T20:AC20),2)=1,T20:AC20,0))</f>
        <v>3</v>
      </c>
      <c r="AF20" s="248"/>
      <c r="AG20" s="239"/>
      <c r="AH20" s="248"/>
      <c r="AI20" s="249"/>
      <c r="AJ20" s="248"/>
      <c r="AK20" s="249"/>
      <c r="AL20" s="248">
        <v>5</v>
      </c>
      <c r="AM20" s="249">
        <v>0.5</v>
      </c>
      <c r="AN20" s="248"/>
      <c r="AO20" s="249"/>
      <c r="AP20" s="248"/>
      <c r="AQ20" s="249"/>
      <c r="AR20" s="250">
        <f t="array" ref="AR20">SUM(IF(MOD(COLUMN(AH20:AQ20),2)=0,AH20:AQ20,0))</f>
        <v>5</v>
      </c>
      <c r="AS20" s="250">
        <f t="array" ref="AS20">SUM(IF(MOD(COLUMN(AH20:AQ20),2)=1,AH20:AQ20,0))</f>
        <v>0.5</v>
      </c>
      <c r="AT20" s="248"/>
      <c r="AU20" s="239"/>
      <c r="AV20" s="248">
        <v>10</v>
      </c>
      <c r="AW20" s="249">
        <v>4</v>
      </c>
      <c r="AX20" s="248"/>
      <c r="AY20" s="249"/>
      <c r="AZ20" s="248">
        <v>3</v>
      </c>
      <c r="BA20" s="249">
        <v>1</v>
      </c>
      <c r="BB20" s="248"/>
      <c r="BC20" s="249"/>
      <c r="BD20" s="248"/>
      <c r="BE20" s="249"/>
      <c r="BF20" s="248"/>
      <c r="BG20" s="249"/>
      <c r="BH20" s="250">
        <f t="array" ref="BH20">SUM(IF(MOD(COLUMN(AV20:BG20),2)=0,AV20:BG20,0))</f>
        <v>13</v>
      </c>
      <c r="BI20" s="250">
        <f t="array" ref="BI20">SUM(IF(MOD(COLUMN(AV20:BG20),2)=1,AV20:BG20,0))</f>
        <v>5</v>
      </c>
      <c r="BJ20" s="248"/>
      <c r="BK20" s="239"/>
      <c r="BL20" s="480"/>
    </row>
    <row r="21" spans="2:64" outlineLevel="1">
      <c r="B21" s="88" t="s">
        <v>54</v>
      </c>
      <c r="C21" s="71" t="s">
        <v>95</v>
      </c>
      <c r="D21" s="246">
        <f t="shared" si="31"/>
        <v>0</v>
      </c>
      <c r="E21" s="247">
        <f t="shared" si="32"/>
        <v>0</v>
      </c>
      <c r="F21" s="248"/>
      <c r="G21" s="249"/>
      <c r="H21" s="248"/>
      <c r="I21" s="249"/>
      <c r="J21" s="248"/>
      <c r="K21" s="249"/>
      <c r="L21" s="248"/>
      <c r="M21" s="249"/>
      <c r="N21" s="248"/>
      <c r="O21" s="249"/>
      <c r="P21" s="250">
        <f t="array" ref="P21">SUM(IF(MOD(COLUMN(F21:O21),2)=0,F21:O21,0))</f>
        <v>0</v>
      </c>
      <c r="Q21" s="250">
        <f t="array" ref="Q21">SUM(IF(MOD(COLUMN(F21:O21),2)=1,F21:O21,0))</f>
        <v>0</v>
      </c>
      <c r="R21" s="248"/>
      <c r="S21" s="239"/>
      <c r="T21" s="248"/>
      <c r="U21" s="249"/>
      <c r="V21" s="248"/>
      <c r="W21" s="249"/>
      <c r="X21" s="248"/>
      <c r="Y21" s="249"/>
      <c r="Z21" s="248"/>
      <c r="AA21" s="249"/>
      <c r="AB21" s="248"/>
      <c r="AC21" s="249"/>
      <c r="AD21" s="250">
        <f t="array" ref="AD21">SUM(IF(MOD(COLUMN(T21:AC21),2)=0,T21:AC21,0))</f>
        <v>0</v>
      </c>
      <c r="AE21" s="250">
        <f t="array" ref="AE21">SUM(IF(MOD(COLUMN(T21:AC21),2)=1,T21:AC21,0))</f>
        <v>0</v>
      </c>
      <c r="AF21" s="248"/>
      <c r="AG21" s="239"/>
      <c r="AH21" s="248"/>
      <c r="AI21" s="249"/>
      <c r="AJ21" s="248"/>
      <c r="AK21" s="249"/>
      <c r="AL21" s="248"/>
      <c r="AM21" s="249"/>
      <c r="AN21" s="248"/>
      <c r="AO21" s="249"/>
      <c r="AP21" s="248"/>
      <c r="AQ21" s="249"/>
      <c r="AR21" s="250">
        <f t="array" ref="AR21">SUM(IF(MOD(COLUMN(AH21:AQ21),2)=0,AH21:AQ21,0))</f>
        <v>0</v>
      </c>
      <c r="AS21" s="250">
        <f t="array" ref="AS21">SUM(IF(MOD(COLUMN(AH21:AQ21),2)=1,AH21:AQ21,0))</f>
        <v>0</v>
      </c>
      <c r="AT21" s="248"/>
      <c r="AU21" s="239"/>
      <c r="AV21" s="248"/>
      <c r="AW21" s="249"/>
      <c r="AX21" s="248"/>
      <c r="AY21" s="249"/>
      <c r="AZ21" s="248"/>
      <c r="BA21" s="249"/>
      <c r="BB21" s="248"/>
      <c r="BC21" s="249"/>
      <c r="BD21" s="248"/>
      <c r="BE21" s="249"/>
      <c r="BF21" s="248"/>
      <c r="BG21" s="249"/>
      <c r="BH21" s="250">
        <f t="array" ref="BH21">SUM(IF(MOD(COLUMN(AV21:BG21),2)=0,AV21:BG21,0))</f>
        <v>0</v>
      </c>
      <c r="BI21" s="250">
        <f t="array" ref="BI21">SUM(IF(MOD(COLUMN(AV21:BG21),2)=1,AV21:BG21,0))</f>
        <v>0</v>
      </c>
      <c r="BJ21" s="248"/>
      <c r="BK21" s="239"/>
      <c r="BL21" s="480"/>
    </row>
    <row r="22" spans="2:64" outlineLevel="1">
      <c r="B22" s="88" t="s">
        <v>56</v>
      </c>
      <c r="C22" s="71" t="s">
        <v>95</v>
      </c>
      <c r="D22" s="246">
        <f t="shared" si="31"/>
        <v>0</v>
      </c>
      <c r="E22" s="247">
        <f t="shared" si="32"/>
        <v>115.5</v>
      </c>
      <c r="F22" s="248"/>
      <c r="G22" s="249">
        <v>4</v>
      </c>
      <c r="H22" s="248"/>
      <c r="I22" s="249">
        <v>8</v>
      </c>
      <c r="J22" s="248"/>
      <c r="K22" s="249">
        <v>8</v>
      </c>
      <c r="L22" s="248"/>
      <c r="M22" s="249">
        <v>8</v>
      </c>
      <c r="N22" s="248"/>
      <c r="O22" s="249"/>
      <c r="P22" s="250">
        <f t="array" ref="P22">SUM(IF(MOD(COLUMN(F22:O22),2)=0,F22:O22,0))</f>
        <v>0</v>
      </c>
      <c r="Q22" s="250">
        <f t="array" ref="Q22">SUM(IF(MOD(COLUMN(F22:O22),2)=1,F22:O22,0))</f>
        <v>28</v>
      </c>
      <c r="R22" s="248"/>
      <c r="S22" s="239"/>
      <c r="T22" s="248"/>
      <c r="U22" s="249">
        <v>6</v>
      </c>
      <c r="V22" s="248"/>
      <c r="W22" s="249">
        <v>6</v>
      </c>
      <c r="X22" s="248"/>
      <c r="Y22" s="249">
        <v>5</v>
      </c>
      <c r="Z22" s="248"/>
      <c r="AA22" s="249">
        <v>3</v>
      </c>
      <c r="AB22" s="248"/>
      <c r="AC22" s="249">
        <v>7.5</v>
      </c>
      <c r="AD22" s="250">
        <f t="array" ref="AD22">SUM(IF(MOD(COLUMN(T22:AC22),2)=0,T22:AC22,0))</f>
        <v>0</v>
      </c>
      <c r="AE22" s="250">
        <f t="array" ref="AE22">SUM(IF(MOD(COLUMN(T22:AC22),2)=1,T22:AC22,0))</f>
        <v>27.5</v>
      </c>
      <c r="AF22" s="248"/>
      <c r="AG22" s="239"/>
      <c r="AH22" s="248"/>
      <c r="AI22" s="249">
        <v>8</v>
      </c>
      <c r="AJ22" s="248"/>
      <c r="AK22" s="249">
        <v>8</v>
      </c>
      <c r="AL22" s="248"/>
      <c r="AM22" s="249">
        <v>6</v>
      </c>
      <c r="AN22" s="248"/>
      <c r="AO22" s="249">
        <v>6</v>
      </c>
      <c r="AP22" s="248"/>
      <c r="AQ22" s="249">
        <v>8</v>
      </c>
      <c r="AR22" s="250">
        <f t="array" ref="AR22">SUM(IF(MOD(COLUMN(AH22:AQ22),2)=0,AH22:AQ22,0))</f>
        <v>0</v>
      </c>
      <c r="AS22" s="250">
        <f t="array" ref="AS22">SUM(IF(MOD(COLUMN(AH22:AQ22),2)=1,AH22:AQ22,0))</f>
        <v>36</v>
      </c>
      <c r="AT22" s="248"/>
      <c r="AU22" s="239"/>
      <c r="AV22" s="248"/>
      <c r="AW22" s="249">
        <v>4</v>
      </c>
      <c r="AX22" s="248"/>
      <c r="AY22" s="249">
        <v>8</v>
      </c>
      <c r="AZ22" s="248"/>
      <c r="BA22" s="249">
        <v>4</v>
      </c>
      <c r="BB22" s="248"/>
      <c r="BC22" s="249">
        <v>4</v>
      </c>
      <c r="BD22" s="248"/>
      <c r="BE22" s="249">
        <v>4</v>
      </c>
      <c r="BF22" s="248"/>
      <c r="BG22" s="249"/>
      <c r="BH22" s="250">
        <f t="array" ref="BH22">SUM(IF(MOD(COLUMN(AV22:BG22),2)=0,AV22:BG22,0))</f>
        <v>0</v>
      </c>
      <c r="BI22" s="250">
        <f t="array" ref="BI22">SUM(IF(MOD(COLUMN(AV22:BG22),2)=1,AV22:BG22,0))</f>
        <v>24</v>
      </c>
      <c r="BJ22" s="248"/>
      <c r="BK22" s="239"/>
      <c r="BL22" s="480"/>
    </row>
    <row r="23" spans="2:64" outlineLevel="1">
      <c r="B23" s="88" t="s">
        <v>21</v>
      </c>
      <c r="C23" s="71" t="s">
        <v>95</v>
      </c>
      <c r="D23" s="246">
        <f t="shared" si="31"/>
        <v>0</v>
      </c>
      <c r="E23" s="247">
        <f t="shared" si="32"/>
        <v>7.5</v>
      </c>
      <c r="F23" s="248"/>
      <c r="G23" s="249">
        <v>4</v>
      </c>
      <c r="H23" s="248"/>
      <c r="I23" s="249"/>
      <c r="J23" s="248"/>
      <c r="K23" s="249">
        <v>0.5</v>
      </c>
      <c r="L23" s="248"/>
      <c r="M23" s="249">
        <v>1</v>
      </c>
      <c r="N23" s="248"/>
      <c r="O23" s="249"/>
      <c r="P23" s="250">
        <f t="array" ref="P23">SUM(IF(MOD(COLUMN(F23:O23),2)=0,F23:O23,0))</f>
        <v>0</v>
      </c>
      <c r="Q23" s="250">
        <f t="array" ref="Q23">SUM(IF(MOD(COLUMN(F23:O23),2)=1,F23:O23,0))</f>
        <v>5.5</v>
      </c>
      <c r="R23" s="248"/>
      <c r="S23" s="239"/>
      <c r="T23" s="248"/>
      <c r="U23" s="249">
        <v>0.5</v>
      </c>
      <c r="V23" s="248"/>
      <c r="W23" s="249"/>
      <c r="X23" s="248"/>
      <c r="Y23" s="249">
        <v>1</v>
      </c>
      <c r="Z23" s="248"/>
      <c r="AA23" s="249"/>
      <c r="AB23" s="248"/>
      <c r="AC23" s="249">
        <v>0.5</v>
      </c>
      <c r="AD23" s="250">
        <f t="array" ref="AD23">SUM(IF(MOD(COLUMN(T23:AC23),2)=0,T23:AC23,0))</f>
        <v>0</v>
      </c>
      <c r="AE23" s="250">
        <f t="array" ref="AE23">SUM(IF(MOD(COLUMN(T23:AC23),2)=1,T23:AC23,0))</f>
        <v>2</v>
      </c>
      <c r="AF23" s="248"/>
      <c r="AG23" s="239"/>
      <c r="AH23" s="248"/>
      <c r="AI23" s="249"/>
      <c r="AJ23" s="248"/>
      <c r="AK23" s="249"/>
      <c r="AL23" s="248"/>
      <c r="AM23" s="249"/>
      <c r="AN23" s="248"/>
      <c r="AO23" s="249"/>
      <c r="AP23" s="248"/>
      <c r="AQ23" s="249"/>
      <c r="AR23" s="250">
        <f t="array" ref="AR23">SUM(IF(MOD(COLUMN(AH23:AQ23),2)=0,AH23:AQ23,0))</f>
        <v>0</v>
      </c>
      <c r="AS23" s="250">
        <f t="array" ref="AS23">SUM(IF(MOD(COLUMN(AH23:AQ23),2)=1,AH23:AQ23,0))</f>
        <v>0</v>
      </c>
      <c r="AT23" s="248"/>
      <c r="AU23" s="239"/>
      <c r="AV23" s="248"/>
      <c r="AW23" s="249"/>
      <c r="AX23" s="248"/>
      <c r="AY23" s="249"/>
      <c r="AZ23" s="248"/>
      <c r="BA23" s="249"/>
      <c r="BB23" s="248"/>
      <c r="BC23" s="249"/>
      <c r="BD23" s="248"/>
      <c r="BE23" s="249"/>
      <c r="BF23" s="248"/>
      <c r="BG23" s="249"/>
      <c r="BH23" s="250">
        <f t="array" ref="BH23">SUM(IF(MOD(COLUMN(AV23:BG23),2)=0,AV23:BG23,0))</f>
        <v>0</v>
      </c>
      <c r="BI23" s="250">
        <f t="array" ref="BI23">SUM(IF(MOD(COLUMN(AV23:BG23),2)=1,AV23:BG23,0))</f>
        <v>0</v>
      </c>
      <c r="BJ23" s="248"/>
      <c r="BK23" s="239"/>
      <c r="BL23" s="480"/>
    </row>
    <row r="24" spans="2:64" outlineLevel="1">
      <c r="B24" s="2" t="s">
        <v>22</v>
      </c>
      <c r="C24" s="71" t="s">
        <v>95</v>
      </c>
      <c r="D24" s="246">
        <f t="shared" si="31"/>
        <v>0</v>
      </c>
      <c r="E24" s="247">
        <f t="shared" si="32"/>
        <v>16</v>
      </c>
      <c r="F24" s="248"/>
      <c r="G24" s="249"/>
      <c r="H24" s="248"/>
      <c r="I24" s="249"/>
      <c r="J24" s="248"/>
      <c r="K24" s="249"/>
      <c r="L24" s="248"/>
      <c r="M24" s="249"/>
      <c r="N24" s="248" t="s">
        <v>111</v>
      </c>
      <c r="O24" s="249">
        <v>8</v>
      </c>
      <c r="P24" s="250">
        <f t="array" ref="P24">SUM(IF(MOD(COLUMN(F24:O24),2)=0,F24:O24,0))</f>
        <v>0</v>
      </c>
      <c r="Q24" s="250">
        <f t="array" ref="Q24">SUM(IF(MOD(COLUMN(F24:O24),2)=1,F24:O24,0))</f>
        <v>8</v>
      </c>
      <c r="R24" s="248"/>
      <c r="S24" s="239"/>
      <c r="T24" s="248"/>
      <c r="U24" s="249"/>
      <c r="V24" s="248"/>
      <c r="W24" s="249"/>
      <c r="X24" s="248"/>
      <c r="Y24" s="249"/>
      <c r="Z24" s="248"/>
      <c r="AA24" s="249"/>
      <c r="AB24" s="248"/>
      <c r="AC24" s="249"/>
      <c r="AD24" s="250">
        <f t="array" ref="AD24">SUM(IF(MOD(COLUMN(T24:AC24),2)=0,T24:AC24,0))</f>
        <v>0</v>
      </c>
      <c r="AE24" s="250">
        <f t="array" ref="AE24">SUM(IF(MOD(COLUMN(T24:AC24),2)=1,T24:AC24,0))</f>
        <v>0</v>
      </c>
      <c r="AF24" s="248"/>
      <c r="AG24" s="239"/>
      <c r="AH24" s="248"/>
      <c r="AI24" s="249"/>
      <c r="AJ24" s="248"/>
      <c r="AK24" s="249"/>
      <c r="AL24" s="248"/>
      <c r="AM24" s="249"/>
      <c r="AN24" s="248"/>
      <c r="AO24" s="249"/>
      <c r="AP24" s="248"/>
      <c r="AQ24" s="249"/>
      <c r="AR24" s="250">
        <f t="array" ref="AR24">SUM(IF(MOD(COLUMN(AH24:AQ24),2)=0,AH24:AQ24,0))</f>
        <v>0</v>
      </c>
      <c r="AS24" s="250">
        <f t="array" ref="AS24">SUM(IF(MOD(COLUMN(AH24:AQ24),2)=1,AH24:AQ24,0))</f>
        <v>0</v>
      </c>
      <c r="AT24" s="248"/>
      <c r="AU24" s="239"/>
      <c r="AV24" s="248"/>
      <c r="AW24" s="249"/>
      <c r="AX24" s="248"/>
      <c r="AY24" s="249"/>
      <c r="AZ24" s="248"/>
      <c r="BA24" s="249"/>
      <c r="BB24" s="248"/>
      <c r="BC24" s="249"/>
      <c r="BD24" s="248"/>
      <c r="BE24" s="249"/>
      <c r="BF24" s="269" t="s">
        <v>112</v>
      </c>
      <c r="BG24" s="270">
        <v>8</v>
      </c>
      <c r="BH24" s="250">
        <f t="array" ref="BH24">SUM(IF(MOD(COLUMN(AV24:BG24),2)=0,AV24:BG24,0))</f>
        <v>0</v>
      </c>
      <c r="BI24" s="250">
        <f t="array" ref="BI24">SUM(IF(MOD(COLUMN(AV24:BG24),2)=1,AV24:BG24,0))</f>
        <v>8</v>
      </c>
      <c r="BJ24" s="248"/>
      <c r="BK24" s="239"/>
      <c r="BL24" s="480"/>
    </row>
    <row r="25" spans="2:64" s="236" customFormat="1">
      <c r="C25" s="237"/>
      <c r="D25" s="251"/>
      <c r="E25" s="252"/>
      <c r="F25" s="253"/>
      <c r="G25" s="254"/>
      <c r="H25" s="253"/>
      <c r="I25" s="254"/>
      <c r="J25" s="253"/>
      <c r="K25" s="254"/>
      <c r="L25" s="253"/>
      <c r="M25" s="254"/>
      <c r="N25" s="253"/>
      <c r="O25" s="254"/>
      <c r="P25" s="255"/>
      <c r="Q25" s="256"/>
      <c r="R25" s="253"/>
      <c r="S25" s="240"/>
      <c r="T25" s="253"/>
      <c r="U25" s="254"/>
      <c r="V25" s="253"/>
      <c r="W25" s="254"/>
      <c r="X25" s="253"/>
      <c r="Y25" s="254"/>
      <c r="Z25" s="253"/>
      <c r="AA25" s="254"/>
      <c r="AB25" s="253"/>
      <c r="AC25" s="254"/>
      <c r="AD25" s="255"/>
      <c r="AE25" s="256"/>
      <c r="AF25" s="253"/>
      <c r="AG25" s="240"/>
      <c r="AH25" s="253"/>
      <c r="AI25" s="254"/>
      <c r="AJ25" s="253"/>
      <c r="AK25" s="254"/>
      <c r="AL25" s="253"/>
      <c r="AM25" s="254"/>
      <c r="AN25" s="253"/>
      <c r="AO25" s="254"/>
      <c r="AP25" s="253"/>
      <c r="AQ25" s="254"/>
      <c r="AR25" s="255"/>
      <c r="AS25" s="256"/>
      <c r="AT25" s="253"/>
      <c r="AU25" s="240"/>
      <c r="AV25" s="253"/>
      <c r="AW25" s="254"/>
      <c r="AX25" s="253"/>
      <c r="AY25" s="254"/>
      <c r="AZ25" s="253"/>
      <c r="BA25" s="254"/>
      <c r="BB25" s="253"/>
      <c r="BC25" s="254"/>
      <c r="BD25" s="253"/>
      <c r="BE25" s="254"/>
      <c r="BF25" s="253"/>
      <c r="BG25" s="254"/>
      <c r="BH25" s="255"/>
      <c r="BI25" s="256"/>
      <c r="BJ25" s="253"/>
      <c r="BK25" s="240"/>
      <c r="BL25" s="480"/>
    </row>
    <row r="26" spans="2:64" outlineLevel="1">
      <c r="B26" s="2" t="s">
        <v>46</v>
      </c>
      <c r="C26" s="71" t="s">
        <v>97</v>
      </c>
      <c r="D26" s="246">
        <f t="shared" ref="D26:D33" si="33">SUMIF($F$14:$BI$14,"*Total*",$F26:$BI26)</f>
        <v>0</v>
      </c>
      <c r="E26" s="247">
        <f t="shared" ref="E26:E33" si="34">SUMIFS(F26:BK26, $F$13:$BK$13,"x",$F$16:$BK$16,"*Effort*")</f>
        <v>0</v>
      </c>
      <c r="F26" s="248"/>
      <c r="G26" s="249"/>
      <c r="H26" s="248"/>
      <c r="I26" s="249"/>
      <c r="J26" s="248"/>
      <c r="K26" s="249"/>
      <c r="L26" s="248"/>
      <c r="M26" s="249"/>
      <c r="N26" s="248"/>
      <c r="O26" s="249"/>
      <c r="P26" s="250">
        <f t="array" ref="P26">SUM(IF(MOD(COLUMN(F26:O26),2)=0,F26:O26,0))</f>
        <v>0</v>
      </c>
      <c r="Q26" s="250">
        <f t="array" ref="Q26">SUM(IF(MOD(COLUMN(F26:O26),2)=1,F26:O26,0))</f>
        <v>0</v>
      </c>
      <c r="R26" s="248"/>
      <c r="S26" s="239"/>
      <c r="T26" s="248"/>
      <c r="U26" s="249"/>
      <c r="V26" s="248"/>
      <c r="W26" s="249"/>
      <c r="X26" s="248"/>
      <c r="Y26" s="249"/>
      <c r="Z26" s="248"/>
      <c r="AA26" s="249"/>
      <c r="AB26" s="248"/>
      <c r="AC26" s="249"/>
      <c r="AD26" s="250">
        <f t="array" ref="AD26">SUM(IF(MOD(COLUMN(T26:AC26),2)=0,T26:AC26,0))</f>
        <v>0</v>
      </c>
      <c r="AE26" s="250">
        <f t="array" ref="AE26">SUM(IF(MOD(COLUMN(T26:AC26),2)=1,T26:AC26,0))</f>
        <v>0</v>
      </c>
      <c r="AF26" s="248"/>
      <c r="AG26" s="239"/>
      <c r="AH26" s="248"/>
      <c r="AI26" s="249"/>
      <c r="AJ26" s="248"/>
      <c r="AK26" s="249"/>
      <c r="AL26" s="248"/>
      <c r="AM26" s="249"/>
      <c r="AN26" s="248"/>
      <c r="AO26" s="249"/>
      <c r="AP26" s="248"/>
      <c r="AQ26" s="249"/>
      <c r="AR26" s="250">
        <f t="array" ref="AR26">SUM(IF(MOD(COLUMN(AH26:AQ26),2)=0,AH26:AQ26,0))</f>
        <v>0</v>
      </c>
      <c r="AS26" s="250">
        <f t="array" ref="AS26">SUM(IF(MOD(COLUMN(AH26:AQ26),2)=1,AH26:AQ26,0))</f>
        <v>0</v>
      </c>
      <c r="AT26" s="248"/>
      <c r="AU26" s="239"/>
      <c r="AV26" s="248"/>
      <c r="AW26" s="249"/>
      <c r="AX26" s="248"/>
      <c r="AY26" s="249"/>
      <c r="AZ26" s="248"/>
      <c r="BA26" s="249"/>
      <c r="BB26" s="248"/>
      <c r="BC26" s="249"/>
      <c r="BD26" s="248"/>
      <c r="BE26" s="249"/>
      <c r="BF26" s="248"/>
      <c r="BG26" s="249"/>
      <c r="BH26" s="250">
        <f t="array" ref="BH26">SUM(IF(MOD(COLUMN(AV26:BG26),2)=0,AV26:BG26,0))</f>
        <v>0</v>
      </c>
      <c r="BI26" s="250">
        <f t="array" ref="BI26">SUM(IF(MOD(COLUMN(AV26:BG26),2)=1,AV26:BG26,0))</f>
        <v>0</v>
      </c>
      <c r="BJ26" s="248"/>
      <c r="BK26" s="239"/>
      <c r="BL26" s="480"/>
    </row>
    <row r="27" spans="2:64" outlineLevel="1">
      <c r="B27" s="2" t="s">
        <v>48</v>
      </c>
      <c r="C27" s="71" t="s">
        <v>97</v>
      </c>
      <c r="D27" s="246">
        <f t="shared" si="33"/>
        <v>0</v>
      </c>
      <c r="E27" s="247">
        <f t="shared" si="34"/>
        <v>0</v>
      </c>
      <c r="F27" s="248"/>
      <c r="G27" s="249"/>
      <c r="H27" s="248"/>
      <c r="I27" s="249"/>
      <c r="J27" s="248"/>
      <c r="K27" s="249"/>
      <c r="L27" s="248"/>
      <c r="M27" s="249"/>
      <c r="N27" s="248"/>
      <c r="O27" s="249"/>
      <c r="P27" s="250">
        <f t="array" ref="P27">SUM(IF(MOD(COLUMN(F27:O27),2)=0,F27:O27,0))</f>
        <v>0</v>
      </c>
      <c r="Q27" s="250">
        <f t="array" ref="Q27">SUM(IF(MOD(COLUMN(F27:O27),2)=1,F27:O27,0))</f>
        <v>0</v>
      </c>
      <c r="R27" s="248"/>
      <c r="S27" s="239"/>
      <c r="T27" s="248"/>
      <c r="U27" s="249"/>
      <c r="V27" s="248"/>
      <c r="W27" s="249"/>
      <c r="X27" s="248"/>
      <c r="Y27" s="249"/>
      <c r="Z27" s="248"/>
      <c r="AA27" s="249"/>
      <c r="AB27" s="248"/>
      <c r="AC27" s="249"/>
      <c r="AD27" s="250">
        <f t="array" ref="AD27">SUM(IF(MOD(COLUMN(T27:AC27),2)=0,T27:AC27,0))</f>
        <v>0</v>
      </c>
      <c r="AE27" s="250">
        <f t="array" ref="AE27">SUM(IF(MOD(COLUMN(T27:AC27),2)=1,T27:AC27,0))</f>
        <v>0</v>
      </c>
      <c r="AF27" s="248"/>
      <c r="AG27" s="239"/>
      <c r="AH27" s="248"/>
      <c r="AI27" s="249"/>
      <c r="AJ27" s="248"/>
      <c r="AK27" s="249"/>
      <c r="AL27" s="248"/>
      <c r="AM27" s="249"/>
      <c r="AN27" s="248"/>
      <c r="AO27" s="249"/>
      <c r="AP27" s="248"/>
      <c r="AQ27" s="249"/>
      <c r="AR27" s="250">
        <f t="array" ref="AR27">SUM(IF(MOD(COLUMN(AH27:AQ27),2)=0,AH27:AQ27,0))</f>
        <v>0</v>
      </c>
      <c r="AS27" s="250">
        <f t="array" ref="AS27">SUM(IF(MOD(COLUMN(AH27:AQ27),2)=1,AH27:AQ27,0))</f>
        <v>0</v>
      </c>
      <c r="AT27" s="248"/>
      <c r="AU27" s="239"/>
      <c r="AV27" s="248"/>
      <c r="AW27" s="249"/>
      <c r="AX27" s="248"/>
      <c r="AY27" s="249"/>
      <c r="AZ27" s="248"/>
      <c r="BA27" s="249"/>
      <c r="BB27" s="248"/>
      <c r="BC27" s="249"/>
      <c r="BD27" s="248"/>
      <c r="BE27" s="249"/>
      <c r="BF27" s="248"/>
      <c r="BG27" s="249"/>
      <c r="BH27" s="250">
        <f t="array" ref="BH27">SUM(IF(MOD(COLUMN(AV27:BG27),2)=0,AV27:BG27,0))</f>
        <v>0</v>
      </c>
      <c r="BI27" s="250">
        <f t="array" ref="BI27">SUM(IF(MOD(COLUMN(AV27:BG27),2)=1,AV27:BG27,0))</f>
        <v>0</v>
      </c>
      <c r="BJ27" s="248"/>
      <c r="BK27" s="239"/>
      <c r="BL27" s="480"/>
    </row>
    <row r="28" spans="2:64" outlineLevel="1">
      <c r="B28" s="2" t="s">
        <v>50</v>
      </c>
      <c r="C28" s="71" t="s">
        <v>97</v>
      </c>
      <c r="D28" s="246">
        <f t="shared" si="33"/>
        <v>10</v>
      </c>
      <c r="E28" s="247">
        <f t="shared" si="34"/>
        <v>40</v>
      </c>
      <c r="F28" s="248"/>
      <c r="G28" s="249">
        <v>4</v>
      </c>
      <c r="H28" s="3"/>
      <c r="I28" s="249"/>
      <c r="J28" s="248"/>
      <c r="K28" s="249"/>
      <c r="L28" s="248"/>
      <c r="M28" s="249"/>
      <c r="N28" s="248"/>
      <c r="O28" s="249"/>
      <c r="P28" s="250">
        <f t="array" ref="P28">SUM(IF(MOD(COLUMN(F28:O28),2)=0,F28:O28,0))</f>
        <v>0</v>
      </c>
      <c r="Q28" s="250">
        <f t="array" ref="Q28">SUM(IF(MOD(COLUMN(F28:O28),2)=1,F28:O28,0))</f>
        <v>4</v>
      </c>
      <c r="R28" s="248"/>
      <c r="S28" s="239"/>
      <c r="T28" s="248"/>
      <c r="U28" s="249"/>
      <c r="V28" s="248"/>
      <c r="W28" s="249">
        <v>0</v>
      </c>
      <c r="X28" s="248">
        <v>2</v>
      </c>
      <c r="Y28" s="249">
        <v>5</v>
      </c>
      <c r="Z28" s="248"/>
      <c r="AA28" s="249"/>
      <c r="AB28" s="248"/>
      <c r="AC28" s="249"/>
      <c r="AD28" s="250">
        <f t="array" ref="AD28">SUM(IF(MOD(COLUMN(T28:AC28),2)=0,T28:AC28,0))</f>
        <v>2</v>
      </c>
      <c r="AE28" s="250">
        <f t="array" ref="AE28">SUM(IF(MOD(COLUMN(T28:AC28),2)=1,T28:AC28,0))</f>
        <v>5</v>
      </c>
      <c r="AF28" s="248"/>
      <c r="AG28" s="239"/>
      <c r="AH28" s="248"/>
      <c r="AI28" s="249"/>
      <c r="AJ28" s="248"/>
      <c r="AK28" s="249">
        <v>4</v>
      </c>
      <c r="AL28" s="248"/>
      <c r="AM28" s="249">
        <v>4</v>
      </c>
      <c r="AN28" s="248"/>
      <c r="AO28" s="249">
        <v>4</v>
      </c>
      <c r="AP28" s="248"/>
      <c r="AQ28" s="249">
        <v>3</v>
      </c>
      <c r="AR28" s="250">
        <f t="array" ref="AR28">SUM(IF(MOD(COLUMN(AH28:AQ28),2)=0,AH28:AQ28,0))</f>
        <v>0</v>
      </c>
      <c r="AS28" s="250">
        <f t="array" ref="AS28">SUM(IF(MOD(COLUMN(AH28:AQ28),2)=1,AH28:AQ28,0))</f>
        <v>15</v>
      </c>
      <c r="AT28" s="248"/>
      <c r="AU28" s="239"/>
      <c r="AV28" s="248"/>
      <c r="AW28" s="249"/>
      <c r="AX28" s="248">
        <v>3</v>
      </c>
      <c r="AY28" s="249">
        <v>4</v>
      </c>
      <c r="AZ28" s="248"/>
      <c r="BA28" s="249"/>
      <c r="BB28" s="248">
        <v>3</v>
      </c>
      <c r="BC28" s="249">
        <v>4</v>
      </c>
      <c r="BD28" s="248"/>
      <c r="BE28" s="249">
        <v>4</v>
      </c>
      <c r="BF28" s="248">
        <v>2</v>
      </c>
      <c r="BG28" s="249">
        <v>4</v>
      </c>
      <c r="BH28" s="250">
        <f t="array" ref="BH28">SUM(IF(MOD(COLUMN(AV28:BG28),2)=0,AV28:BG28,0))</f>
        <v>8</v>
      </c>
      <c r="BI28" s="250">
        <f t="array" ref="BI28">SUM(IF(MOD(COLUMN(AV28:BG28),2)=1,AV28:BG28,0))</f>
        <v>16</v>
      </c>
      <c r="BJ28" s="248"/>
      <c r="BK28" s="239"/>
      <c r="BL28" s="480"/>
    </row>
    <row r="29" spans="2:64" outlineLevel="1">
      <c r="B29" s="2" t="s">
        <v>52</v>
      </c>
      <c r="C29" s="71" t="s">
        <v>97</v>
      </c>
      <c r="D29" s="246">
        <f t="shared" si="33"/>
        <v>0</v>
      </c>
      <c r="E29" s="247">
        <f t="shared" si="34"/>
        <v>0</v>
      </c>
      <c r="F29" s="248"/>
      <c r="G29" s="249"/>
      <c r="H29" s="248"/>
      <c r="I29" s="249"/>
      <c r="J29" s="248"/>
      <c r="K29" s="249"/>
      <c r="L29" s="248"/>
      <c r="M29" s="249"/>
      <c r="N29" s="248"/>
      <c r="O29" s="249"/>
      <c r="P29" s="250">
        <f t="array" ref="P29">SUM(IF(MOD(COLUMN(F29:O29),2)=0,F29:O29,0))</f>
        <v>0</v>
      </c>
      <c r="Q29" s="250">
        <f t="array" ref="Q29">SUM(IF(MOD(COLUMN(F29:O29),2)=1,F29:O29,0))</f>
        <v>0</v>
      </c>
      <c r="R29" s="248"/>
      <c r="S29" s="239"/>
      <c r="T29" s="248"/>
      <c r="U29" s="249"/>
      <c r="V29" s="248"/>
      <c r="W29" s="249"/>
      <c r="X29" s="248"/>
      <c r="Y29" s="249"/>
      <c r="Z29" s="248"/>
      <c r="AA29" s="249"/>
      <c r="AB29" s="248"/>
      <c r="AC29" s="249"/>
      <c r="AD29" s="250">
        <f t="array" ref="AD29">SUM(IF(MOD(COLUMN(T29:AC29),2)=0,T29:AC29,0))</f>
        <v>0</v>
      </c>
      <c r="AE29" s="250">
        <f t="array" ref="AE29">SUM(IF(MOD(COLUMN(T29:AC29),2)=1,T29:AC29,0))</f>
        <v>0</v>
      </c>
      <c r="AF29" s="248"/>
      <c r="AG29" s="239"/>
      <c r="AH29" s="248"/>
      <c r="AI29" s="249"/>
      <c r="AJ29" s="248"/>
      <c r="AK29" s="249"/>
      <c r="AL29" s="248"/>
      <c r="AM29" s="249"/>
      <c r="AN29" s="248"/>
      <c r="AO29" s="249"/>
      <c r="AP29" s="248"/>
      <c r="AQ29" s="249"/>
      <c r="AR29" s="250">
        <f t="array" ref="AR29">SUM(IF(MOD(COLUMN(AH29:AQ29),2)=0,AH29:AQ29,0))</f>
        <v>0</v>
      </c>
      <c r="AS29" s="250">
        <f t="array" ref="AS29">SUM(IF(MOD(COLUMN(AH29:AQ29),2)=1,AH29:AQ29,0))</f>
        <v>0</v>
      </c>
      <c r="AT29" s="248"/>
      <c r="AU29" s="239"/>
      <c r="AV29" s="248"/>
      <c r="AW29" s="249"/>
      <c r="AX29" s="248"/>
      <c r="AY29" s="249"/>
      <c r="AZ29" s="248"/>
      <c r="BA29" s="249"/>
      <c r="BB29" s="248"/>
      <c r="BC29" s="249"/>
      <c r="BD29" s="248"/>
      <c r="BE29" s="249"/>
      <c r="BF29" s="248"/>
      <c r="BG29" s="249"/>
      <c r="BH29" s="250">
        <f t="array" ref="BH29">SUM(IF(MOD(COLUMN(AV29:BG29),2)=0,AV29:BG29,0))</f>
        <v>0</v>
      </c>
      <c r="BI29" s="250">
        <f t="array" ref="BI29">SUM(IF(MOD(COLUMN(AV29:BG29),2)=1,AV29:BG29,0))</f>
        <v>0</v>
      </c>
      <c r="BJ29" s="248"/>
      <c r="BK29" s="239"/>
      <c r="BL29" s="480"/>
    </row>
    <row r="30" spans="2:64" outlineLevel="1">
      <c r="B30" s="88" t="s">
        <v>54</v>
      </c>
      <c r="C30" s="71" t="s">
        <v>97</v>
      </c>
      <c r="D30" s="246">
        <f t="shared" si="33"/>
        <v>35</v>
      </c>
      <c r="E30" s="247">
        <f t="shared" si="34"/>
        <v>44.5</v>
      </c>
      <c r="F30" s="248"/>
      <c r="G30" s="249"/>
      <c r="H30" s="248">
        <v>2</v>
      </c>
      <c r="I30" s="249">
        <v>3</v>
      </c>
      <c r="J30" s="248">
        <v>2</v>
      </c>
      <c r="K30" s="249">
        <v>4</v>
      </c>
      <c r="L30" s="248">
        <v>6</v>
      </c>
      <c r="M30" s="249">
        <v>8</v>
      </c>
      <c r="N30" s="248"/>
      <c r="O30" s="249"/>
      <c r="P30" s="250">
        <f t="array" ref="P30">SUM(IF(MOD(COLUMN(F30:O30),2)=0,F30:O30,0))</f>
        <v>10</v>
      </c>
      <c r="Q30" s="250">
        <f t="array" ref="Q30">SUM(IF(MOD(COLUMN(F30:O30),2)=1,F30:O30,0))</f>
        <v>15</v>
      </c>
      <c r="R30" s="248"/>
      <c r="S30" s="239"/>
      <c r="T30" s="248"/>
      <c r="U30" s="249">
        <v>4</v>
      </c>
      <c r="V30" s="248"/>
      <c r="W30" s="249"/>
      <c r="X30" s="248"/>
      <c r="Y30" s="249">
        <v>3</v>
      </c>
      <c r="Z30" s="248">
        <v>1</v>
      </c>
      <c r="AA30" s="249">
        <v>1</v>
      </c>
      <c r="AB30" s="248">
        <v>13</v>
      </c>
      <c r="AC30" s="249">
        <v>8</v>
      </c>
      <c r="AD30" s="250">
        <f t="array" ref="AD30">SUM(IF(MOD(COLUMN(T30:AC30),2)=0,T30:AC30,0))</f>
        <v>14</v>
      </c>
      <c r="AE30" s="250">
        <f t="array" ref="AE30">SUM(IF(MOD(COLUMN(T30:AC30),2)=1,T30:AC30,0))</f>
        <v>16</v>
      </c>
      <c r="AF30" s="248"/>
      <c r="AG30" s="239"/>
      <c r="AH30" s="248">
        <v>6</v>
      </c>
      <c r="AI30" s="249">
        <v>8.5</v>
      </c>
      <c r="AJ30" s="248">
        <v>4</v>
      </c>
      <c r="AK30" s="249">
        <v>4</v>
      </c>
      <c r="AL30" s="248">
        <v>1</v>
      </c>
      <c r="AM30" s="249">
        <v>1</v>
      </c>
      <c r="AN30" s="248"/>
      <c r="AO30" s="249"/>
      <c r="AP30" s="248"/>
      <c r="AQ30" s="249"/>
      <c r="AR30" s="250">
        <f t="array" ref="AR30">SUM(IF(MOD(COLUMN(AH30:AQ30),2)=0,AH30:AQ30,0))</f>
        <v>11</v>
      </c>
      <c r="AS30" s="250">
        <f t="array" ref="AS30">SUM(IF(MOD(COLUMN(AH30:AQ30),2)=1,AH30:AQ30,0))</f>
        <v>13.5</v>
      </c>
      <c r="AT30" s="248"/>
      <c r="AU30" s="239"/>
      <c r="AV30" s="248"/>
      <c r="AW30" s="249"/>
      <c r="AX30" s="248"/>
      <c r="AY30" s="249"/>
      <c r="AZ30" s="248"/>
      <c r="BA30" s="249"/>
      <c r="BB30" s="248"/>
      <c r="BC30" s="249"/>
      <c r="BD30" s="248"/>
      <c r="BE30" s="249"/>
      <c r="BF30" s="248"/>
      <c r="BG30" s="249"/>
      <c r="BH30" s="250">
        <f t="array" ref="BH30">SUM(IF(MOD(COLUMN(AV30:BG30),2)=0,AV30:BG30,0))</f>
        <v>0</v>
      </c>
      <c r="BI30" s="250">
        <f t="array" ref="BI30">SUM(IF(MOD(COLUMN(AV30:BG30),2)=1,AV30:BG30,0))</f>
        <v>0</v>
      </c>
      <c r="BJ30" s="248"/>
      <c r="BK30" s="239"/>
      <c r="BL30" s="480"/>
    </row>
    <row r="31" spans="2:64" outlineLevel="1">
      <c r="B31" s="88" t="s">
        <v>56</v>
      </c>
      <c r="C31" s="71" t="s">
        <v>97</v>
      </c>
      <c r="D31" s="246">
        <f t="shared" si="33"/>
        <v>0</v>
      </c>
      <c r="E31" s="247">
        <f t="shared" si="34"/>
        <v>77</v>
      </c>
      <c r="F31" s="248"/>
      <c r="G31" s="249">
        <v>4</v>
      </c>
      <c r="H31" s="248"/>
      <c r="I31" s="249">
        <v>5</v>
      </c>
      <c r="J31" s="248"/>
      <c r="K31" s="249">
        <v>4</v>
      </c>
      <c r="L31" s="248"/>
      <c r="M31" s="249"/>
      <c r="N31" s="248"/>
      <c r="O31" s="249"/>
      <c r="P31" s="250">
        <f t="array" ref="P31">SUM(IF(MOD(COLUMN(F31:O31),2)=0,F31:O31,0))</f>
        <v>0</v>
      </c>
      <c r="Q31" s="250">
        <f t="array" ref="Q31">SUM(IF(MOD(COLUMN(F31:O31),2)=1,F31:O31,0))</f>
        <v>13</v>
      </c>
      <c r="R31" s="248"/>
      <c r="S31" s="260"/>
      <c r="T31" s="248"/>
      <c r="U31" s="249">
        <v>4</v>
      </c>
      <c r="V31" s="248"/>
      <c r="W31" s="249">
        <v>8</v>
      </c>
      <c r="X31" s="248"/>
      <c r="Y31" s="249"/>
      <c r="Z31" s="248"/>
      <c r="AA31" s="249">
        <v>7</v>
      </c>
      <c r="AB31" s="248"/>
      <c r="AC31" s="249"/>
      <c r="AD31" s="250">
        <f t="array" ref="AD31">SUM(IF(MOD(COLUMN(T31:AC31),2)=0,T31:AC31,0))</f>
        <v>0</v>
      </c>
      <c r="AE31" s="250">
        <f t="array" ref="AE31">SUM(IF(MOD(COLUMN(T31:AC31),2)=1,T31:AC31,0))</f>
        <v>19</v>
      </c>
      <c r="AF31" s="248"/>
      <c r="AG31" s="239"/>
      <c r="AH31" s="248"/>
      <c r="AI31" s="249"/>
      <c r="AJ31" s="248"/>
      <c r="AK31" s="249"/>
      <c r="AL31" s="248"/>
      <c r="AM31" s="249">
        <v>3</v>
      </c>
      <c r="AN31" s="248"/>
      <c r="AO31" s="249">
        <v>4.5</v>
      </c>
      <c r="AP31" s="248"/>
      <c r="AQ31" s="249">
        <v>5.5</v>
      </c>
      <c r="AR31" s="250">
        <f t="array" ref="AR31">SUM(IF(MOD(COLUMN(AH31:AQ31),2)=0,AH31:AQ31,0))</f>
        <v>0</v>
      </c>
      <c r="AS31" s="250">
        <f t="array" ref="AS31">SUM(IF(MOD(COLUMN(AH31:AQ31),2)=1,AH31:AQ31,0))</f>
        <v>13</v>
      </c>
      <c r="AT31" s="248"/>
      <c r="AU31" s="239"/>
      <c r="AV31" s="248"/>
      <c r="AW31" s="249">
        <v>8</v>
      </c>
      <c r="AX31" s="248"/>
      <c r="AY31" s="249">
        <v>4</v>
      </c>
      <c r="AZ31" s="248"/>
      <c r="BA31" s="249">
        <v>8</v>
      </c>
      <c r="BB31" s="248"/>
      <c r="BC31" s="249">
        <v>4</v>
      </c>
      <c r="BD31" s="248"/>
      <c r="BE31" s="249">
        <v>4</v>
      </c>
      <c r="BF31" s="248"/>
      <c r="BG31" s="249">
        <v>4</v>
      </c>
      <c r="BH31" s="250">
        <f t="array" ref="BH31">SUM(IF(MOD(COLUMN(AV31:BG31),2)=0,AV31:BG31,0))</f>
        <v>0</v>
      </c>
      <c r="BI31" s="250">
        <f t="array" ref="BI31">SUM(IF(MOD(COLUMN(AV31:BG31),2)=1,AV31:BG31,0))</f>
        <v>32</v>
      </c>
      <c r="BJ31" s="248"/>
      <c r="BK31" s="239"/>
      <c r="BL31" s="480"/>
    </row>
    <row r="32" spans="2:64" outlineLevel="1">
      <c r="B32" s="88" t="s">
        <v>21</v>
      </c>
      <c r="C32" s="71" t="s">
        <v>97</v>
      </c>
      <c r="D32" s="246">
        <f t="shared" si="33"/>
        <v>0</v>
      </c>
      <c r="E32" s="247">
        <f t="shared" si="34"/>
        <v>0</v>
      </c>
      <c r="F32" s="248"/>
      <c r="G32" s="249"/>
      <c r="H32" s="248"/>
      <c r="I32" s="249"/>
      <c r="J32" s="248"/>
      <c r="K32" s="249"/>
      <c r="L32" s="248"/>
      <c r="M32" s="249"/>
      <c r="N32" s="248"/>
      <c r="O32" s="249"/>
      <c r="P32" s="250">
        <f t="array" ref="P32">SUM(IF(MOD(COLUMN(F32:O32),2)=0,F32:O32,0))</f>
        <v>0</v>
      </c>
      <c r="Q32" s="250">
        <f t="array" ref="Q32">SUM(IF(MOD(COLUMN(F32:O32),2)=1,F32:O32,0))</f>
        <v>0</v>
      </c>
      <c r="R32" s="248"/>
      <c r="S32" s="239"/>
      <c r="T32" s="248"/>
      <c r="U32" s="249"/>
      <c r="V32" s="248"/>
      <c r="W32" s="249"/>
      <c r="X32" s="248"/>
      <c r="Y32" s="249"/>
      <c r="Z32" s="248"/>
      <c r="AA32" s="249"/>
      <c r="AB32" s="248"/>
      <c r="AC32" s="249"/>
      <c r="AD32" s="250">
        <f t="array" ref="AD32">SUM(IF(MOD(COLUMN(T32:AC32),2)=0,T32:AC32,0))</f>
        <v>0</v>
      </c>
      <c r="AE32" s="250">
        <f t="array" ref="AE32">SUM(IF(MOD(COLUMN(T32:AC32),2)=1,T32:AC32,0))</f>
        <v>0</v>
      </c>
      <c r="AF32" s="248"/>
      <c r="AG32" s="239"/>
      <c r="AH32" s="248"/>
      <c r="AI32" s="249"/>
      <c r="AJ32" s="248"/>
      <c r="AK32" s="249"/>
      <c r="AL32" s="248"/>
      <c r="AM32" s="249"/>
      <c r="AN32" s="248"/>
      <c r="AO32" s="249"/>
      <c r="AP32" s="248"/>
      <c r="AQ32" s="249"/>
      <c r="AR32" s="250">
        <f t="array" ref="AR32">SUM(IF(MOD(COLUMN(AH32:AQ32),2)=0,AH32:AQ32,0))</f>
        <v>0</v>
      </c>
      <c r="AS32" s="250">
        <f t="array" ref="AS32">SUM(IF(MOD(COLUMN(AH32:AQ32),2)=1,AH32:AQ32,0))</f>
        <v>0</v>
      </c>
      <c r="AT32" s="248"/>
      <c r="AU32" s="239"/>
      <c r="AV32" s="248"/>
      <c r="AW32" s="249"/>
      <c r="AX32" s="248"/>
      <c r="AY32" s="249"/>
      <c r="AZ32" s="248"/>
      <c r="BA32" s="249"/>
      <c r="BB32" s="248"/>
      <c r="BC32" s="249"/>
      <c r="BD32" s="248"/>
      <c r="BE32" s="249"/>
      <c r="BF32" s="248"/>
      <c r="BG32" s="249"/>
      <c r="BH32" s="250">
        <f t="array" ref="BH32">SUM(IF(MOD(COLUMN(AV32:BG32),2)=0,AV32:BG32,0))</f>
        <v>0</v>
      </c>
      <c r="BI32" s="250">
        <f t="array" ref="BI32">SUM(IF(MOD(COLUMN(AV32:BG32),2)=1,AV32:BG32,0))</f>
        <v>0</v>
      </c>
      <c r="BJ32" s="248"/>
      <c r="BK32" s="239"/>
      <c r="BL32" s="480"/>
    </row>
    <row r="33" spans="2:64" outlineLevel="1">
      <c r="B33" s="2" t="s">
        <v>22</v>
      </c>
      <c r="C33" s="71" t="s">
        <v>97</v>
      </c>
      <c r="D33" s="246">
        <f t="shared" si="33"/>
        <v>0</v>
      </c>
      <c r="E33" s="247">
        <f t="shared" si="34"/>
        <v>8</v>
      </c>
      <c r="F33" s="248"/>
      <c r="G33" s="249"/>
      <c r="H33" s="248"/>
      <c r="I33" s="249"/>
      <c r="J33" s="248"/>
      <c r="K33" s="249"/>
      <c r="L33" s="248"/>
      <c r="M33" s="249"/>
      <c r="N33" s="269" t="s">
        <v>111</v>
      </c>
      <c r="O33" s="270">
        <v>8</v>
      </c>
      <c r="P33" s="250">
        <f t="array" ref="P33">SUM(IF(MOD(COLUMN(F33:O33),2)=0,F33:O33,0))</f>
        <v>0</v>
      </c>
      <c r="Q33" s="250">
        <f t="array" ref="Q33">SUM(IF(MOD(COLUMN(F33:O33),2)=1,F33:O33,0))</f>
        <v>8</v>
      </c>
      <c r="R33" s="248"/>
      <c r="S33" s="239"/>
      <c r="T33" s="248"/>
      <c r="U33" s="249"/>
      <c r="V33" s="248"/>
      <c r="W33" s="249"/>
      <c r="X33" s="248"/>
      <c r="Y33" s="249"/>
      <c r="Z33" s="248"/>
      <c r="AA33" s="249"/>
      <c r="AB33" s="248"/>
      <c r="AC33" s="249"/>
      <c r="AD33" s="250">
        <f t="array" ref="AD33">SUM(IF(MOD(COLUMN(T33:AC33),2)=0,T33:AC33,0))</f>
        <v>0</v>
      </c>
      <c r="AE33" s="250">
        <f t="array" ref="AE33">SUM(IF(MOD(COLUMN(T33:AC33),2)=1,T33:AC33,0))</f>
        <v>0</v>
      </c>
      <c r="AF33" s="248"/>
      <c r="AG33" s="239"/>
      <c r="AH33" s="248"/>
      <c r="AI33" s="249"/>
      <c r="AJ33" s="248"/>
      <c r="AK33" s="249"/>
      <c r="AL33" s="248"/>
      <c r="AM33" s="249"/>
      <c r="AN33" s="248"/>
      <c r="AO33" s="249"/>
      <c r="AP33" s="248"/>
      <c r="AQ33" s="249"/>
      <c r="AR33" s="250">
        <f t="array" ref="AR33">SUM(IF(MOD(COLUMN(AH33:AQ33),2)=0,AH33:AQ33,0))</f>
        <v>0</v>
      </c>
      <c r="AS33" s="250">
        <f t="array" ref="AS33">SUM(IF(MOD(COLUMN(AH33:AQ33),2)=1,AH33:AQ33,0))</f>
        <v>0</v>
      </c>
      <c r="AT33" s="248"/>
      <c r="AU33" s="239"/>
      <c r="AV33" s="248"/>
      <c r="AW33" s="249"/>
      <c r="AX33" s="248"/>
      <c r="AY33" s="249"/>
      <c r="AZ33" s="248"/>
      <c r="BA33" s="249"/>
      <c r="BB33" s="248"/>
      <c r="BC33" s="249"/>
      <c r="BD33" s="248"/>
      <c r="BE33" s="249"/>
      <c r="BF33" s="248"/>
      <c r="BG33" s="249"/>
      <c r="BH33" s="250">
        <f t="array" ref="BH33">SUM(IF(MOD(COLUMN(AV33:BG33),2)=0,AV33:BG33,0))</f>
        <v>0</v>
      </c>
      <c r="BI33" s="250">
        <f t="array" ref="BI33">SUM(IF(MOD(COLUMN(AV33:BG33),2)=1,AV33:BG33,0))</f>
        <v>0</v>
      </c>
      <c r="BJ33" s="248"/>
      <c r="BK33" s="239"/>
      <c r="BL33" s="480"/>
    </row>
    <row r="34" spans="2:64" s="236" customFormat="1">
      <c r="C34" s="237"/>
      <c r="D34" s="251"/>
      <c r="E34" s="252"/>
      <c r="F34" s="253"/>
      <c r="G34" s="254"/>
      <c r="H34" s="253"/>
      <c r="I34" s="254"/>
      <c r="J34" s="253"/>
      <c r="K34" s="254"/>
      <c r="L34" s="253"/>
      <c r="M34" s="254"/>
      <c r="N34" s="253"/>
      <c r="O34" s="254"/>
      <c r="P34" s="255"/>
      <c r="Q34" s="256"/>
      <c r="R34" s="253"/>
      <c r="S34" s="240"/>
      <c r="T34" s="253"/>
      <c r="U34" s="254"/>
      <c r="V34" s="253"/>
      <c r="W34" s="254"/>
      <c r="X34" s="253"/>
      <c r="Y34" s="254"/>
      <c r="Z34" s="253"/>
      <c r="AA34" s="254"/>
      <c r="AB34" s="253"/>
      <c r="AC34" s="254"/>
      <c r="AD34" s="255"/>
      <c r="AE34" s="256"/>
      <c r="AF34" s="253"/>
      <c r="AG34" s="240"/>
      <c r="AH34" s="253"/>
      <c r="AI34" s="254"/>
      <c r="AJ34" s="253"/>
      <c r="AK34" s="254"/>
      <c r="AL34" s="253"/>
      <c r="AM34" s="254"/>
      <c r="AN34" s="253"/>
      <c r="AO34" s="254"/>
      <c r="AP34" s="253"/>
      <c r="AQ34" s="254"/>
      <c r="AR34" s="255"/>
      <c r="AS34" s="256"/>
      <c r="AT34" s="253"/>
      <c r="AU34" s="240"/>
      <c r="AV34" s="253"/>
      <c r="AW34" s="254"/>
      <c r="AX34" s="253"/>
      <c r="AY34" s="254"/>
      <c r="AZ34" s="253"/>
      <c r="BA34" s="254"/>
      <c r="BB34" s="253"/>
      <c r="BC34" s="254"/>
      <c r="BD34" s="253"/>
      <c r="BE34" s="254"/>
      <c r="BF34" s="253"/>
      <c r="BG34" s="254"/>
      <c r="BH34" s="255"/>
      <c r="BI34" s="256"/>
      <c r="BJ34" s="253"/>
      <c r="BK34" s="240"/>
      <c r="BL34" s="480"/>
    </row>
    <row r="35" spans="2:64" outlineLevel="1">
      <c r="B35" s="2" t="s">
        <v>46</v>
      </c>
      <c r="C35" s="71" t="s">
        <v>99</v>
      </c>
      <c r="D35" s="246">
        <f t="shared" ref="D35:D42" si="35">SUMIF($F$14:$BI$14,"*Total*",$F35:$BI35)</f>
        <v>0</v>
      </c>
      <c r="E35" s="247">
        <f t="shared" ref="E35:E42" si="36">SUMIFS(F35:BK35, $F$13:$BK$13,"x",$F$16:$BK$16,"*Effort*")</f>
        <v>4</v>
      </c>
      <c r="F35" s="248"/>
      <c r="G35" s="249"/>
      <c r="H35" s="248"/>
      <c r="I35" s="249"/>
      <c r="J35" s="248"/>
      <c r="K35" s="249"/>
      <c r="L35" s="248"/>
      <c r="M35" s="249"/>
      <c r="N35" s="248"/>
      <c r="O35" s="249"/>
      <c r="P35" s="250">
        <f t="array" ref="P35">SUM(IF(MOD(COLUMN(F35:O35),2)=0,F35:O35,0))</f>
        <v>0</v>
      </c>
      <c r="Q35" s="250">
        <f t="array" ref="Q35">SUM(IF(MOD(COLUMN(F35:O35),2)=1,F35:O35,0))</f>
        <v>0</v>
      </c>
      <c r="R35" s="248"/>
      <c r="S35" s="239"/>
      <c r="T35" s="248"/>
      <c r="U35" s="249"/>
      <c r="V35" s="248"/>
      <c r="W35" s="249"/>
      <c r="X35" s="248"/>
      <c r="Y35" s="249">
        <v>4</v>
      </c>
      <c r="Z35" s="248"/>
      <c r="AA35" s="249"/>
      <c r="AB35" s="248"/>
      <c r="AC35" s="249"/>
      <c r="AD35" s="250">
        <f t="array" ref="AD35">SUM(IF(MOD(COLUMN(T35:AC35),2)=0,T35:AC35,0))</f>
        <v>0</v>
      </c>
      <c r="AE35" s="250">
        <f t="array" ref="AE35">SUM(IF(MOD(COLUMN(T35:AC35),2)=1,T35:AC35,0))</f>
        <v>4</v>
      </c>
      <c r="AF35" s="248"/>
      <c r="AG35" s="239"/>
      <c r="AH35" s="248"/>
      <c r="AI35" s="249"/>
      <c r="AJ35" s="248"/>
      <c r="AK35" s="249"/>
      <c r="AL35" s="248"/>
      <c r="AM35" s="249"/>
      <c r="AN35" s="248"/>
      <c r="AO35" s="249"/>
      <c r="AP35" s="248"/>
      <c r="AQ35" s="249"/>
      <c r="AR35" s="250">
        <f t="array" ref="AR35">SUM(IF(MOD(COLUMN(AH35:AQ35),2)=0,AH35:AQ35,0))</f>
        <v>0</v>
      </c>
      <c r="AS35" s="250">
        <f t="array" ref="AS35">SUM(IF(MOD(COLUMN(AH35:AQ35),2)=1,AH35:AQ35,0))</f>
        <v>0</v>
      </c>
      <c r="AT35" s="248"/>
      <c r="AU35" s="239"/>
      <c r="AV35" s="248"/>
      <c r="AW35" s="249"/>
      <c r="AX35" s="248"/>
      <c r="AY35" s="249"/>
      <c r="AZ35" s="248"/>
      <c r="BA35" s="249"/>
      <c r="BB35" s="248"/>
      <c r="BC35" s="249"/>
      <c r="BD35" s="248"/>
      <c r="BE35" s="249"/>
      <c r="BF35" s="248"/>
      <c r="BG35" s="249"/>
      <c r="BH35" s="250">
        <f t="array" ref="BH35">SUM(IF(MOD(COLUMN(AV35:BG35),2)=0,AV35:BG35,0))</f>
        <v>0</v>
      </c>
      <c r="BI35" s="250">
        <f t="array" ref="BI35">SUM(IF(MOD(COLUMN(AV35:BG35),2)=1,AV35:BG35,0))</f>
        <v>0</v>
      </c>
      <c r="BJ35" s="248"/>
      <c r="BK35" s="239"/>
      <c r="BL35" s="480"/>
    </row>
    <row r="36" spans="2:64" outlineLevel="1">
      <c r="B36" s="2" t="s">
        <v>48</v>
      </c>
      <c r="C36" s="71" t="s">
        <v>99</v>
      </c>
      <c r="D36" s="246">
        <f t="shared" si="35"/>
        <v>0</v>
      </c>
      <c r="E36" s="247">
        <f t="shared" si="36"/>
        <v>0</v>
      </c>
      <c r="F36" s="248"/>
      <c r="G36" s="249"/>
      <c r="H36" s="248"/>
      <c r="I36" s="249"/>
      <c r="J36" s="248"/>
      <c r="K36" s="249"/>
      <c r="L36" s="248"/>
      <c r="M36" s="249"/>
      <c r="N36" s="248"/>
      <c r="O36" s="249"/>
      <c r="P36" s="250">
        <f t="array" ref="P36">SUM(IF(MOD(COLUMN(F36:O36),2)=0,F36:O36,0))</f>
        <v>0</v>
      </c>
      <c r="Q36" s="250">
        <f t="array" ref="Q36">SUM(IF(MOD(COLUMN(F36:O36),2)=1,F36:O36,0))</f>
        <v>0</v>
      </c>
      <c r="R36" s="248"/>
      <c r="S36" s="239"/>
      <c r="T36" s="248"/>
      <c r="U36" s="249"/>
      <c r="V36" s="248"/>
      <c r="W36" s="249"/>
      <c r="X36" s="248"/>
      <c r="Y36" s="249"/>
      <c r="Z36" s="248"/>
      <c r="AA36" s="249"/>
      <c r="AB36" s="248"/>
      <c r="AC36" s="249"/>
      <c r="AD36" s="250">
        <f t="array" ref="AD36">SUM(IF(MOD(COLUMN(T36:AC36),2)=0,T36:AC36,0))</f>
        <v>0</v>
      </c>
      <c r="AE36" s="250">
        <f t="array" ref="AE36">SUM(IF(MOD(COLUMN(T36:AC36),2)=1,T36:AC36,0))</f>
        <v>0</v>
      </c>
      <c r="AF36" s="248"/>
      <c r="AG36" s="239"/>
      <c r="AH36" s="248"/>
      <c r="AI36" s="249"/>
      <c r="AJ36" s="248"/>
      <c r="AK36" s="249"/>
      <c r="AL36" s="248"/>
      <c r="AM36" s="249"/>
      <c r="AN36" s="248"/>
      <c r="AO36" s="249"/>
      <c r="AP36" s="248"/>
      <c r="AQ36" s="249"/>
      <c r="AR36" s="250">
        <f t="array" ref="AR36">SUM(IF(MOD(COLUMN(AH36:AQ36),2)=0,AH36:AQ36,0))</f>
        <v>0</v>
      </c>
      <c r="AS36" s="250">
        <f t="array" ref="AS36">SUM(IF(MOD(COLUMN(AH36:AQ36),2)=1,AH36:AQ36,0))</f>
        <v>0</v>
      </c>
      <c r="AT36" s="248"/>
      <c r="AU36" s="239"/>
      <c r="AV36" s="248"/>
      <c r="AW36" s="249"/>
      <c r="AX36" s="248"/>
      <c r="AY36" s="249"/>
      <c r="AZ36" s="248"/>
      <c r="BA36" s="249"/>
      <c r="BB36" s="248"/>
      <c r="BC36" s="249"/>
      <c r="BD36" s="248"/>
      <c r="BE36" s="249"/>
      <c r="BF36" s="248"/>
      <c r="BG36" s="249"/>
      <c r="BH36" s="250">
        <f t="array" ref="BH36">SUM(IF(MOD(COLUMN(AV36:BG36),2)=0,AV36:BG36,0))</f>
        <v>0</v>
      </c>
      <c r="BI36" s="250">
        <f t="array" ref="BI36">SUM(IF(MOD(COLUMN(AV36:BG36),2)=1,AV36:BG36,0))</f>
        <v>0</v>
      </c>
      <c r="BJ36" s="248"/>
      <c r="BK36" s="239"/>
      <c r="BL36" s="480"/>
    </row>
    <row r="37" spans="2:64" outlineLevel="1">
      <c r="B37" s="2" t="s">
        <v>50</v>
      </c>
      <c r="C37" s="71" t="s">
        <v>99</v>
      </c>
      <c r="D37" s="246">
        <f t="shared" si="35"/>
        <v>20</v>
      </c>
      <c r="E37" s="247">
        <f t="shared" si="36"/>
        <v>26</v>
      </c>
      <c r="F37" s="248"/>
      <c r="G37" s="249"/>
      <c r="H37" s="248"/>
      <c r="I37" s="249"/>
      <c r="J37" s="248"/>
      <c r="K37" s="249"/>
      <c r="L37" s="248"/>
      <c r="M37" s="249"/>
      <c r="N37" s="248"/>
      <c r="O37" s="249"/>
      <c r="P37" s="250">
        <f t="array" ref="P37">SUM(IF(MOD(COLUMN(F37:O37),2)=0,F37:O37,0))</f>
        <v>0</v>
      </c>
      <c r="Q37" s="250">
        <f t="array" ref="Q37">SUM(IF(MOD(COLUMN(F37:O37),2)=1,F37:O37,0))</f>
        <v>0</v>
      </c>
      <c r="R37" s="248"/>
      <c r="S37" s="239"/>
      <c r="T37" s="248"/>
      <c r="U37" s="249"/>
      <c r="V37" s="248"/>
      <c r="W37" s="249"/>
      <c r="X37" s="248"/>
      <c r="Y37" s="249"/>
      <c r="Z37" s="248">
        <v>5</v>
      </c>
      <c r="AA37" s="249">
        <v>8</v>
      </c>
      <c r="AB37" s="248">
        <v>6</v>
      </c>
      <c r="AC37" s="249">
        <v>8</v>
      </c>
      <c r="AD37" s="250">
        <f t="array" ref="AD37">SUM(IF(MOD(COLUMN(T37:AC37),2)=0,T37:AC37,0))</f>
        <v>11</v>
      </c>
      <c r="AE37" s="250">
        <f t="array" ref="AE37">SUM(IF(MOD(COLUMN(T37:AC37),2)=1,T37:AC37,0))</f>
        <v>16</v>
      </c>
      <c r="AF37" s="248"/>
      <c r="AG37" s="239"/>
      <c r="AH37" s="248"/>
      <c r="AI37" s="249"/>
      <c r="AJ37" s="248"/>
      <c r="AK37" s="249"/>
      <c r="AL37" s="248"/>
      <c r="AM37" s="249"/>
      <c r="AN37" s="248">
        <v>1</v>
      </c>
      <c r="AO37" s="249">
        <v>2</v>
      </c>
      <c r="AP37" s="248">
        <v>8</v>
      </c>
      <c r="AQ37" s="249">
        <v>8</v>
      </c>
      <c r="AR37" s="250">
        <f t="array" ref="AR37">SUM(IF(MOD(COLUMN(AH37:AQ37),2)=0,AH37:AQ37,0))</f>
        <v>9</v>
      </c>
      <c r="AS37" s="250">
        <f t="array" ref="AS37">SUM(IF(MOD(COLUMN(AH37:AQ37),2)=1,AH37:AQ37,0))</f>
        <v>10</v>
      </c>
      <c r="AT37" s="248"/>
      <c r="AU37" s="239"/>
      <c r="AV37" s="248"/>
      <c r="AW37" s="249"/>
      <c r="AX37" s="248"/>
      <c r="AY37" s="249"/>
      <c r="AZ37" s="248"/>
      <c r="BA37" s="249"/>
      <c r="BB37" s="248"/>
      <c r="BC37" s="249"/>
      <c r="BD37" s="248"/>
      <c r="BE37" s="249"/>
      <c r="BF37" s="248"/>
      <c r="BG37" s="249"/>
      <c r="BH37" s="250">
        <f t="array" ref="BH37">SUM(IF(MOD(COLUMN(AV37:BG37),2)=0,AV37:BG37,0))</f>
        <v>0</v>
      </c>
      <c r="BI37" s="250">
        <f t="array" ref="BI37">SUM(IF(MOD(COLUMN(AV37:BG37),2)=1,AV37:BG37,0))</f>
        <v>0</v>
      </c>
      <c r="BJ37" s="248"/>
      <c r="BK37" s="239"/>
      <c r="BL37" s="480"/>
    </row>
    <row r="38" spans="2:64" outlineLevel="1">
      <c r="B38" s="2" t="s">
        <v>52</v>
      </c>
      <c r="C38" s="71" t="s">
        <v>99</v>
      </c>
      <c r="D38" s="246">
        <f t="shared" si="35"/>
        <v>0</v>
      </c>
      <c r="E38" s="247">
        <f t="shared" si="36"/>
        <v>0</v>
      </c>
      <c r="F38" s="248"/>
      <c r="G38" s="249"/>
      <c r="H38" s="248"/>
      <c r="I38" s="249"/>
      <c r="J38" s="248"/>
      <c r="K38" s="249"/>
      <c r="L38" s="248"/>
      <c r="M38" s="249"/>
      <c r="N38" s="248"/>
      <c r="O38" s="249"/>
      <c r="P38" s="250">
        <f t="array" ref="P38">SUM(IF(MOD(COLUMN(F38:O38),2)=0,F38:O38,0))</f>
        <v>0</v>
      </c>
      <c r="Q38" s="250">
        <f t="array" ref="Q38">SUM(IF(MOD(COLUMN(F38:O38),2)=1,F38:O38,0))</f>
        <v>0</v>
      </c>
      <c r="R38" s="248"/>
      <c r="S38" s="239"/>
      <c r="T38" s="248"/>
      <c r="U38" s="249"/>
      <c r="V38" s="248"/>
      <c r="W38" s="249"/>
      <c r="X38" s="248"/>
      <c r="Y38" s="249"/>
      <c r="Z38" s="248"/>
      <c r="AA38" s="249"/>
      <c r="AB38" s="248"/>
      <c r="AC38" s="249"/>
      <c r="AD38" s="250">
        <f t="array" ref="AD38">SUM(IF(MOD(COLUMN(T38:AC38),2)=0,T38:AC38,0))</f>
        <v>0</v>
      </c>
      <c r="AE38" s="250">
        <f t="array" ref="AE38">SUM(IF(MOD(COLUMN(T38:AC38),2)=1,T38:AC38,0))</f>
        <v>0</v>
      </c>
      <c r="AF38" s="248"/>
      <c r="AG38" s="239"/>
      <c r="AH38" s="248"/>
      <c r="AI38" s="249"/>
      <c r="AJ38" s="248"/>
      <c r="AK38" s="249"/>
      <c r="AL38" s="248"/>
      <c r="AM38" s="249"/>
      <c r="AN38" s="248"/>
      <c r="AO38" s="249"/>
      <c r="AP38" s="248"/>
      <c r="AQ38" s="249"/>
      <c r="AR38" s="250">
        <f t="array" ref="AR38">SUM(IF(MOD(COLUMN(AH38:AQ38),2)=0,AH38:AQ38,0))</f>
        <v>0</v>
      </c>
      <c r="AS38" s="250">
        <f t="array" ref="AS38">SUM(IF(MOD(COLUMN(AH38:AQ38),2)=1,AH38:AQ38,0))</f>
        <v>0</v>
      </c>
      <c r="AT38" s="248"/>
      <c r="AU38" s="239"/>
      <c r="AV38" s="248"/>
      <c r="AW38" s="249"/>
      <c r="AX38" s="248"/>
      <c r="AY38" s="249"/>
      <c r="AZ38" s="248"/>
      <c r="BA38" s="249"/>
      <c r="BB38" s="248"/>
      <c r="BC38" s="249"/>
      <c r="BD38" s="248"/>
      <c r="BE38" s="249"/>
      <c r="BF38" s="248"/>
      <c r="BG38" s="249"/>
      <c r="BH38" s="250">
        <f t="array" ref="BH38">SUM(IF(MOD(COLUMN(AV38:BG38),2)=0,AV38:BG38,0))</f>
        <v>0</v>
      </c>
      <c r="BI38" s="250">
        <f t="array" ref="BI38">SUM(IF(MOD(COLUMN(AV38:BG38),2)=1,AV38:BG38,0))</f>
        <v>0</v>
      </c>
      <c r="BJ38" s="248"/>
      <c r="BK38" s="239"/>
      <c r="BL38" s="480"/>
    </row>
    <row r="39" spans="2:64" outlineLevel="1">
      <c r="B39" s="88" t="s">
        <v>54</v>
      </c>
      <c r="C39" s="71" t="s">
        <v>99</v>
      </c>
      <c r="D39" s="246">
        <f t="shared" si="35"/>
        <v>160</v>
      </c>
      <c r="E39" s="247">
        <f t="shared" si="36"/>
        <v>48</v>
      </c>
      <c r="F39" s="248"/>
      <c r="G39" s="249"/>
      <c r="H39" s="248">
        <v>45</v>
      </c>
      <c r="I39" s="249">
        <v>8</v>
      </c>
      <c r="J39" s="248">
        <v>40</v>
      </c>
      <c r="K39" s="249">
        <v>8</v>
      </c>
      <c r="L39" s="248">
        <v>20</v>
      </c>
      <c r="M39" s="249">
        <v>8</v>
      </c>
      <c r="N39" s="248">
        <v>35</v>
      </c>
      <c r="O39" s="249">
        <v>8</v>
      </c>
      <c r="P39" s="250">
        <f t="array" ref="P39">SUM(IF(MOD(COLUMN(F39:O39),2)=0,F39:O39,0))</f>
        <v>140</v>
      </c>
      <c r="Q39" s="250">
        <f t="array" ref="Q39">SUM(IF(MOD(COLUMN(F39:O39),2)=1,F39:O39,0))</f>
        <v>32</v>
      </c>
      <c r="R39" s="248"/>
      <c r="S39" s="239"/>
      <c r="T39" s="248">
        <v>10</v>
      </c>
      <c r="U39" s="249">
        <v>8</v>
      </c>
      <c r="V39" s="248">
        <v>10</v>
      </c>
      <c r="W39" s="249">
        <v>8</v>
      </c>
      <c r="X39" s="248"/>
      <c r="Y39" s="249"/>
      <c r="Z39" s="248"/>
      <c r="AA39" s="249"/>
      <c r="AB39" s="248"/>
      <c r="AC39" s="249"/>
      <c r="AD39" s="250">
        <f t="array" ref="AD39">SUM(IF(MOD(COLUMN(T39:AC39),2)=0,T39:AC39,0))</f>
        <v>20</v>
      </c>
      <c r="AE39" s="250">
        <f t="array" ref="AE39">SUM(IF(MOD(COLUMN(T39:AC39),2)=1,T39:AC39,0))</f>
        <v>16</v>
      </c>
      <c r="AF39" s="248"/>
      <c r="AG39" s="239"/>
      <c r="AH39" s="248"/>
      <c r="AI39" s="249"/>
      <c r="AJ39" s="248"/>
      <c r="AK39" s="249"/>
      <c r="AL39" s="248"/>
      <c r="AM39" s="249"/>
      <c r="AN39" s="248"/>
      <c r="AO39" s="249"/>
      <c r="AP39" s="248"/>
      <c r="AQ39" s="249"/>
      <c r="AR39" s="250">
        <f t="array" ref="AR39">SUM(IF(MOD(COLUMN(AH39:AQ39),2)=0,AH39:AQ39,0))</f>
        <v>0</v>
      </c>
      <c r="AS39" s="250">
        <f t="array" ref="AS39">SUM(IF(MOD(COLUMN(AH39:AQ39),2)=1,AH39:AQ39,0))</f>
        <v>0</v>
      </c>
      <c r="AT39" s="248"/>
      <c r="AU39" s="239"/>
      <c r="AV39" s="248"/>
      <c r="AW39" s="249"/>
      <c r="AX39" s="248"/>
      <c r="AY39" s="249"/>
      <c r="AZ39" s="248"/>
      <c r="BA39" s="249"/>
      <c r="BB39" s="248"/>
      <c r="BC39" s="249"/>
      <c r="BD39" s="248"/>
      <c r="BE39" s="249"/>
      <c r="BF39" s="248"/>
      <c r="BG39" s="249"/>
      <c r="BH39" s="250">
        <f t="array" ref="BH39">SUM(IF(MOD(COLUMN(AV39:BG39),2)=0,AV39:BG39,0))</f>
        <v>0</v>
      </c>
      <c r="BI39" s="250">
        <f t="array" ref="BI39">SUM(IF(MOD(COLUMN(AV39:BG39),2)=1,AV39:BG39,0))</f>
        <v>0</v>
      </c>
      <c r="BJ39" s="248"/>
      <c r="BK39" s="239"/>
      <c r="BL39" s="480"/>
    </row>
    <row r="40" spans="2:64" outlineLevel="1">
      <c r="B40" s="88" t="s">
        <v>56</v>
      </c>
      <c r="C40" s="71" t="s">
        <v>99</v>
      </c>
      <c r="D40" s="246">
        <f t="shared" si="35"/>
        <v>0</v>
      </c>
      <c r="E40" s="247">
        <f t="shared" si="36"/>
        <v>53</v>
      </c>
      <c r="F40" s="248"/>
      <c r="G40" s="249"/>
      <c r="H40" s="248"/>
      <c r="I40" s="249"/>
      <c r="J40" s="248"/>
      <c r="K40" s="249"/>
      <c r="L40" s="248"/>
      <c r="M40" s="249"/>
      <c r="N40" s="248"/>
      <c r="O40" s="249"/>
      <c r="P40" s="250">
        <f t="array" ref="P40">SUM(IF(MOD(COLUMN(F40:O40),2)=0,F40:O40,0))</f>
        <v>0</v>
      </c>
      <c r="Q40" s="250">
        <f t="array" ref="Q40">SUM(IF(MOD(COLUMN(F40:O40),2)=1,F40:O40,0))</f>
        <v>0</v>
      </c>
      <c r="R40" s="248"/>
      <c r="S40" s="239"/>
      <c r="T40" s="248"/>
      <c r="U40" s="249"/>
      <c r="V40" s="248"/>
      <c r="W40" s="249"/>
      <c r="X40" s="248"/>
      <c r="Y40" s="249">
        <v>4</v>
      </c>
      <c r="Z40" s="248"/>
      <c r="AA40" s="249"/>
      <c r="AB40" s="248"/>
      <c r="AC40" s="249"/>
      <c r="AD40" s="250">
        <f t="array" ref="AD40">SUM(IF(MOD(COLUMN(T40:AC40),2)=0,T40:AC40,0))</f>
        <v>0</v>
      </c>
      <c r="AE40" s="250">
        <f t="array" ref="AE40">SUM(IF(MOD(COLUMN(T40:AC40),2)=1,T40:AC40,0))</f>
        <v>4</v>
      </c>
      <c r="AF40" s="248"/>
      <c r="AG40" s="239"/>
      <c r="AH40" s="248"/>
      <c r="AI40" s="249">
        <v>8</v>
      </c>
      <c r="AJ40" s="248"/>
      <c r="AK40" s="249">
        <v>8</v>
      </c>
      <c r="AL40" s="248"/>
      <c r="AM40" s="249">
        <v>8</v>
      </c>
      <c r="AN40" s="248"/>
      <c r="AO40" s="249">
        <v>4</v>
      </c>
      <c r="AP40" s="248"/>
      <c r="AQ40" s="249"/>
      <c r="AR40" s="250">
        <f t="array" ref="AR40">SUM(IF(MOD(COLUMN(AH40:AQ40),2)=0,AH40:AQ40,0))</f>
        <v>0</v>
      </c>
      <c r="AS40" s="250">
        <f t="array" ref="AS40">SUM(IF(MOD(COLUMN(AH40:AQ40),2)=1,AH40:AQ40,0))</f>
        <v>28</v>
      </c>
      <c r="AT40" s="248"/>
      <c r="AU40" s="239"/>
      <c r="AV40" s="248"/>
      <c r="AW40" s="249"/>
      <c r="AX40" s="248"/>
      <c r="AY40" s="249"/>
      <c r="AZ40" s="248"/>
      <c r="BA40" s="249"/>
      <c r="BB40" s="248"/>
      <c r="BC40" s="249">
        <v>5</v>
      </c>
      <c r="BD40" s="248"/>
      <c r="BE40" s="249">
        <v>8</v>
      </c>
      <c r="BF40" s="269"/>
      <c r="BG40" s="270">
        <v>8</v>
      </c>
      <c r="BH40" s="250">
        <f t="array" ref="BH40">SUM(IF(MOD(COLUMN(AV40:BG40),2)=0,AV40:BG40,0))</f>
        <v>0</v>
      </c>
      <c r="BI40" s="250">
        <f t="array" ref="BI40">SUM(IF(MOD(COLUMN(AV40:BG40),2)=1,AV40:BG40,0))</f>
        <v>21</v>
      </c>
      <c r="BJ40" s="248"/>
      <c r="BK40" s="239"/>
      <c r="BL40" s="480"/>
    </row>
    <row r="41" spans="2:64" outlineLevel="1">
      <c r="B41" s="88" t="s">
        <v>21</v>
      </c>
      <c r="C41" s="71" t="s">
        <v>99</v>
      </c>
      <c r="D41" s="246">
        <f t="shared" si="35"/>
        <v>0</v>
      </c>
      <c r="E41" s="247">
        <f t="shared" si="36"/>
        <v>5</v>
      </c>
      <c r="F41" s="248"/>
      <c r="G41" s="249"/>
      <c r="H41" s="248"/>
      <c r="I41" s="249"/>
      <c r="J41" s="248"/>
      <c r="K41" s="249"/>
      <c r="L41" s="248"/>
      <c r="M41" s="249"/>
      <c r="N41" s="248"/>
      <c r="O41" s="249"/>
      <c r="P41" s="250">
        <f t="array" ref="P41">SUM(IF(MOD(COLUMN(F41:O41),2)=0,F41:O41,0))</f>
        <v>0</v>
      </c>
      <c r="Q41" s="250">
        <f t="array" ref="Q41">SUM(IF(MOD(COLUMN(F41:O41),2)=1,F41:O41,0))</f>
        <v>0</v>
      </c>
      <c r="R41" s="248"/>
      <c r="S41" s="239"/>
      <c r="T41" s="248"/>
      <c r="U41" s="249"/>
      <c r="V41" s="248"/>
      <c r="W41" s="249"/>
      <c r="X41" s="248"/>
      <c r="Y41" s="249"/>
      <c r="Z41" s="248"/>
      <c r="AA41" s="249"/>
      <c r="AB41" s="248"/>
      <c r="AC41" s="249"/>
      <c r="AD41" s="250">
        <f t="array" ref="AD41">SUM(IF(MOD(COLUMN(T41:AC41),2)=0,T41:AC41,0))</f>
        <v>0</v>
      </c>
      <c r="AE41" s="250">
        <f t="array" ref="AE41">SUM(IF(MOD(COLUMN(T41:AC41),2)=1,T41:AC41,0))</f>
        <v>0</v>
      </c>
      <c r="AF41" s="248"/>
      <c r="AG41" s="239"/>
      <c r="AH41" s="248"/>
      <c r="AI41" s="249"/>
      <c r="AJ41" s="248"/>
      <c r="AK41" s="249"/>
      <c r="AL41" s="248"/>
      <c r="AM41" s="249"/>
      <c r="AN41" s="248"/>
      <c r="AO41" s="249">
        <v>2</v>
      </c>
      <c r="AP41" s="248"/>
      <c r="AQ41" s="249"/>
      <c r="AR41" s="250">
        <f t="array" ref="AR41">SUM(IF(MOD(COLUMN(AH41:AQ41),2)=0,AH41:AQ41,0))</f>
        <v>0</v>
      </c>
      <c r="AS41" s="250">
        <f t="array" ref="AS41">SUM(IF(MOD(COLUMN(AH41:AQ41),2)=1,AH41:AQ41,0))</f>
        <v>2</v>
      </c>
      <c r="AT41" s="248"/>
      <c r="AU41" s="239"/>
      <c r="AV41" s="248"/>
      <c r="AW41" s="249"/>
      <c r="AX41" s="248"/>
      <c r="AY41" s="249"/>
      <c r="AZ41" s="248"/>
      <c r="BA41" s="249"/>
      <c r="BB41" s="248"/>
      <c r="BC41" s="249">
        <v>3</v>
      </c>
      <c r="BD41" s="248"/>
      <c r="BE41" s="249"/>
      <c r="BF41" s="248"/>
      <c r="BG41" s="249"/>
      <c r="BH41" s="250">
        <f t="array" ref="BH41">SUM(IF(MOD(COLUMN(AV41:BG41),2)=0,AV41:BG41,0))</f>
        <v>0</v>
      </c>
      <c r="BI41" s="250">
        <f t="array" ref="BI41">SUM(IF(MOD(COLUMN(AV41:BG41),2)=1,AV41:BG41,0))</f>
        <v>3</v>
      </c>
      <c r="BJ41" s="248"/>
      <c r="BK41" s="239"/>
      <c r="BL41" s="480"/>
    </row>
    <row r="42" spans="2:64" outlineLevel="1">
      <c r="B42" s="2" t="s">
        <v>22</v>
      </c>
      <c r="C42" s="71" t="s">
        <v>99</v>
      </c>
      <c r="D42" s="246">
        <f t="shared" si="35"/>
        <v>0</v>
      </c>
      <c r="E42" s="247">
        <f t="shared" si="36"/>
        <v>32</v>
      </c>
      <c r="F42" s="269" t="s">
        <v>96</v>
      </c>
      <c r="G42" s="270">
        <v>8</v>
      </c>
      <c r="H42" s="248"/>
      <c r="I42" s="249"/>
      <c r="J42" s="248"/>
      <c r="K42" s="249"/>
      <c r="L42" s="248"/>
      <c r="M42" s="249"/>
      <c r="N42" s="248"/>
      <c r="O42" s="249"/>
      <c r="P42" s="250">
        <f t="array" ref="P42">SUM(IF(MOD(COLUMN(F42:O42),2)=0,F42:O42,0))</f>
        <v>0</v>
      </c>
      <c r="Q42" s="250">
        <f t="array" ref="Q42">SUM(IF(MOD(COLUMN(F42:O42),2)=1,F42:O42,0))</f>
        <v>8</v>
      </c>
      <c r="R42" s="248"/>
      <c r="S42" s="239"/>
      <c r="T42" s="248"/>
      <c r="U42" s="249"/>
      <c r="V42" s="248"/>
      <c r="W42" s="249"/>
      <c r="X42" s="248"/>
      <c r="Y42" s="249"/>
      <c r="Z42" s="248"/>
      <c r="AA42" s="249"/>
      <c r="AB42" s="248"/>
      <c r="AC42" s="249"/>
      <c r="AD42" s="250">
        <f t="array" ref="AD42">SUM(IF(MOD(COLUMN(T42:AC42),2)=0,T42:AC42,0))</f>
        <v>0</v>
      </c>
      <c r="AE42" s="250">
        <f t="array" ref="AE42">SUM(IF(MOD(COLUMN(T42:AC42),2)=1,T42:AC42,0))</f>
        <v>0</v>
      </c>
      <c r="AF42" s="248"/>
      <c r="AG42" s="239"/>
      <c r="AH42" s="248"/>
      <c r="AI42" s="249"/>
      <c r="AJ42" s="248"/>
      <c r="AK42" s="249"/>
      <c r="AL42" s="248"/>
      <c r="AM42" s="249"/>
      <c r="AN42" s="248"/>
      <c r="AO42" s="249"/>
      <c r="AP42" s="248"/>
      <c r="AQ42" s="249"/>
      <c r="AR42" s="250">
        <f t="array" ref="AR42">SUM(IF(MOD(COLUMN(AH42:AQ42),2)=0,AH42:AQ42,0))</f>
        <v>0</v>
      </c>
      <c r="AS42" s="250">
        <f t="array" ref="AS42">SUM(IF(MOD(COLUMN(AH42:AQ42),2)=1,AH42:AQ42,0))</f>
        <v>0</v>
      </c>
      <c r="AT42" s="248"/>
      <c r="AU42" s="239"/>
      <c r="AV42" s="248" t="s">
        <v>96</v>
      </c>
      <c r="AW42" s="249">
        <v>8</v>
      </c>
      <c r="AX42" s="248" t="s">
        <v>96</v>
      </c>
      <c r="AY42" s="249">
        <v>8</v>
      </c>
      <c r="AZ42" s="248" t="s">
        <v>96</v>
      </c>
      <c r="BA42" s="249">
        <v>8</v>
      </c>
      <c r="BB42" s="248"/>
      <c r="BC42" s="249"/>
      <c r="BD42" s="248"/>
      <c r="BE42" s="249"/>
      <c r="BF42" s="248"/>
      <c r="BG42" s="249"/>
      <c r="BH42" s="250">
        <f t="array" ref="BH42">SUM(IF(MOD(COLUMN(AV42:BG42),2)=0,AV42:BG42,0))</f>
        <v>0</v>
      </c>
      <c r="BI42" s="250">
        <f t="array" ref="BI42">SUM(IF(MOD(COLUMN(AV42:BG42),2)=1,AV42:BG42,0))</f>
        <v>24</v>
      </c>
      <c r="BJ42" s="248"/>
      <c r="BK42" s="239"/>
      <c r="BL42" s="480"/>
    </row>
    <row r="43" spans="2:64" s="236" customFormat="1">
      <c r="C43" s="237"/>
      <c r="D43" s="251"/>
      <c r="E43" s="252"/>
      <c r="F43" s="253"/>
      <c r="G43" s="254"/>
      <c r="H43" s="253"/>
      <c r="I43" s="254"/>
      <c r="J43" s="253"/>
      <c r="K43" s="254"/>
      <c r="L43" s="253"/>
      <c r="M43" s="254"/>
      <c r="N43" s="253"/>
      <c r="O43" s="254"/>
      <c r="P43" s="255"/>
      <c r="Q43" s="256"/>
      <c r="R43" s="253"/>
      <c r="S43" s="240"/>
      <c r="T43" s="253"/>
      <c r="U43" s="254"/>
      <c r="V43" s="253"/>
      <c r="W43" s="254"/>
      <c r="X43" s="253"/>
      <c r="Y43" s="254"/>
      <c r="Z43" s="253"/>
      <c r="AA43" s="254"/>
      <c r="AB43" s="253"/>
      <c r="AC43" s="254"/>
      <c r="AD43" s="255"/>
      <c r="AE43" s="256"/>
      <c r="AF43" s="253"/>
      <c r="AG43" s="240"/>
      <c r="AH43" s="253"/>
      <c r="AI43" s="254"/>
      <c r="AJ43" s="253"/>
      <c r="AK43" s="254"/>
      <c r="AL43" s="253"/>
      <c r="AM43" s="254"/>
      <c r="AN43" s="253"/>
      <c r="AO43" s="254"/>
      <c r="AP43" s="253"/>
      <c r="AQ43" s="254"/>
      <c r="AR43" s="255"/>
      <c r="AS43" s="256"/>
      <c r="AT43" s="253"/>
      <c r="AU43" s="240"/>
      <c r="AV43" s="253"/>
      <c r="AW43" s="254"/>
      <c r="AX43" s="253"/>
      <c r="AY43" s="254"/>
      <c r="AZ43" s="253"/>
      <c r="BA43" s="254"/>
      <c r="BB43" s="253"/>
      <c r="BC43" s="254"/>
      <c r="BD43" s="253"/>
      <c r="BE43" s="254"/>
      <c r="BF43" s="253"/>
      <c r="BG43" s="254"/>
      <c r="BH43" s="255"/>
      <c r="BI43" s="256"/>
      <c r="BJ43" s="253"/>
      <c r="BK43" s="240"/>
      <c r="BL43" s="480"/>
    </row>
    <row r="44" spans="2:64" outlineLevel="1">
      <c r="B44" s="2" t="s">
        <v>46</v>
      </c>
      <c r="C44" s="71" t="s">
        <v>100</v>
      </c>
      <c r="D44" s="246">
        <f t="shared" ref="D44:D51" si="37">SUMIF($F$14:$BI$14,"*Total*",$F44:$BI44)</f>
        <v>0</v>
      </c>
      <c r="E44" s="247">
        <f t="shared" ref="E44:E51" si="38">SUMIFS(F44:BK44, $F$13:$BK$13,"x",$F$16:$BK$16,"*Effort*")</f>
        <v>0</v>
      </c>
      <c r="F44" s="248"/>
      <c r="G44" s="249"/>
      <c r="H44" s="248"/>
      <c r="I44" s="249"/>
      <c r="J44" s="248"/>
      <c r="K44" s="249"/>
      <c r="L44" s="248"/>
      <c r="M44" s="249"/>
      <c r="N44" s="248"/>
      <c r="O44" s="249"/>
      <c r="P44" s="250">
        <f t="array" ref="P44">SUM(IF(MOD(COLUMN(F44:O44),2)=0,F44:O44,0))</f>
        <v>0</v>
      </c>
      <c r="Q44" s="250">
        <f t="array" ref="Q44">SUM(IF(MOD(COLUMN(F44:O44),2)=1,F44:O44,0))</f>
        <v>0</v>
      </c>
      <c r="R44" s="248"/>
      <c r="S44" s="239"/>
      <c r="T44" s="248"/>
      <c r="U44" s="249"/>
      <c r="V44" s="248"/>
      <c r="W44" s="249"/>
      <c r="X44" s="248"/>
      <c r="Y44" s="249"/>
      <c r="Z44" s="248"/>
      <c r="AA44" s="249"/>
      <c r="AB44" s="248"/>
      <c r="AC44" s="249"/>
      <c r="AD44" s="250">
        <f t="array" ref="AD44">SUM(IF(MOD(COLUMN(T44:AC44),2)=0,T44:AC44,0))</f>
        <v>0</v>
      </c>
      <c r="AE44" s="250">
        <f t="array" ref="AE44">SUM(IF(MOD(COLUMN(T44:AC44),2)=1,T44:AC44,0))</f>
        <v>0</v>
      </c>
      <c r="AF44" s="248"/>
      <c r="AG44" s="239"/>
      <c r="AH44" s="248"/>
      <c r="AI44" s="249"/>
      <c r="AJ44" s="248"/>
      <c r="AK44" s="249"/>
      <c r="AL44" s="248"/>
      <c r="AM44" s="249"/>
      <c r="AN44" s="248"/>
      <c r="AO44" s="249"/>
      <c r="AP44" s="248"/>
      <c r="AQ44" s="249"/>
      <c r="AR44" s="250">
        <f t="array" ref="AR44">SUM(IF(MOD(COLUMN(AH44:AQ44),2)=0,AH44:AQ44,0))</f>
        <v>0</v>
      </c>
      <c r="AS44" s="250">
        <f t="array" ref="AS44">SUM(IF(MOD(COLUMN(AH44:AQ44),2)=1,AH44:AQ44,0))</f>
        <v>0</v>
      </c>
      <c r="AT44" s="248"/>
      <c r="AU44" s="239"/>
      <c r="AV44" s="248"/>
      <c r="AW44" s="249"/>
      <c r="AX44" s="248"/>
      <c r="AY44" s="249"/>
      <c r="AZ44" s="248"/>
      <c r="BA44" s="249"/>
      <c r="BB44" s="248"/>
      <c r="BC44" s="249"/>
      <c r="BD44" s="248"/>
      <c r="BE44" s="249"/>
      <c r="BF44" s="248"/>
      <c r="BG44" s="249"/>
      <c r="BH44" s="250">
        <f t="array" ref="BH44">SUM(IF(MOD(COLUMN(AV44:BG44),2)=0,AV44:BG44,0))</f>
        <v>0</v>
      </c>
      <c r="BI44" s="250">
        <f t="array" ref="BI44">SUM(IF(MOD(COLUMN(AV44:BG44),2)=1,AV44:BG44,0))</f>
        <v>0</v>
      </c>
      <c r="BJ44" s="248"/>
      <c r="BK44" s="239"/>
      <c r="BL44" s="480"/>
    </row>
    <row r="45" spans="2:64" outlineLevel="1">
      <c r="B45" s="2" t="s">
        <v>48</v>
      </c>
      <c r="C45" s="71" t="s">
        <v>100</v>
      </c>
      <c r="D45" s="246">
        <f t="shared" si="37"/>
        <v>0</v>
      </c>
      <c r="E45" s="247">
        <f t="shared" si="38"/>
        <v>0</v>
      </c>
      <c r="F45" s="248"/>
      <c r="G45" s="249"/>
      <c r="H45" s="248"/>
      <c r="I45" s="249"/>
      <c r="J45" s="248"/>
      <c r="K45" s="249"/>
      <c r="L45" s="248"/>
      <c r="M45" s="249"/>
      <c r="N45" s="248"/>
      <c r="O45" s="249"/>
      <c r="P45" s="250">
        <f t="array" ref="P45">SUM(IF(MOD(COLUMN(F45:O45),2)=0,F45:O45,0))</f>
        <v>0</v>
      </c>
      <c r="Q45" s="250">
        <f t="array" ref="Q45">SUM(IF(MOD(COLUMN(F45:O45),2)=1,F45:O45,0))</f>
        <v>0</v>
      </c>
      <c r="R45" s="248"/>
      <c r="S45" s="239"/>
      <c r="T45" s="248"/>
      <c r="U45" s="249"/>
      <c r="V45" s="248"/>
      <c r="W45" s="249"/>
      <c r="X45" s="248"/>
      <c r="Y45" s="249"/>
      <c r="Z45" s="248"/>
      <c r="AA45" s="249"/>
      <c r="AB45" s="248"/>
      <c r="AC45" s="249"/>
      <c r="AD45" s="250">
        <f t="array" ref="AD45">SUM(IF(MOD(COLUMN(T45:AC45),2)=0,T45:AC45,0))</f>
        <v>0</v>
      </c>
      <c r="AE45" s="250">
        <f t="array" ref="AE45">SUM(IF(MOD(COLUMN(T45:AC45),2)=1,T45:AC45,0))</f>
        <v>0</v>
      </c>
      <c r="AF45" s="248"/>
      <c r="AG45" s="239"/>
      <c r="AH45" s="248"/>
      <c r="AI45" s="249"/>
      <c r="AJ45" s="248"/>
      <c r="AK45" s="249"/>
      <c r="AL45" s="248"/>
      <c r="AM45" s="249"/>
      <c r="AN45" s="248"/>
      <c r="AO45" s="249"/>
      <c r="AP45" s="248"/>
      <c r="AQ45" s="249"/>
      <c r="AR45" s="250">
        <f t="array" ref="AR45">SUM(IF(MOD(COLUMN(AH45:AQ45),2)=0,AH45:AQ45,0))</f>
        <v>0</v>
      </c>
      <c r="AS45" s="250">
        <f t="array" ref="AS45">SUM(IF(MOD(COLUMN(AH45:AQ45),2)=1,AH45:AQ45,0))</f>
        <v>0</v>
      </c>
      <c r="AT45" s="248"/>
      <c r="AU45" s="239"/>
      <c r="AV45" s="248"/>
      <c r="AW45" s="249"/>
      <c r="AX45" s="248"/>
      <c r="AY45" s="249"/>
      <c r="AZ45" s="248"/>
      <c r="BA45" s="249"/>
      <c r="BB45" s="248"/>
      <c r="BC45" s="249"/>
      <c r="BD45" s="248"/>
      <c r="BE45" s="249"/>
      <c r="BF45" s="248"/>
      <c r="BG45" s="249"/>
      <c r="BH45" s="250">
        <f t="array" ref="BH45">SUM(IF(MOD(COLUMN(AV45:BG45),2)=0,AV45:BG45,0))</f>
        <v>0</v>
      </c>
      <c r="BI45" s="250">
        <f t="array" ref="BI45">SUM(IF(MOD(COLUMN(AV45:BG45),2)=1,AV45:BG45,0))</f>
        <v>0</v>
      </c>
      <c r="BJ45" s="248"/>
      <c r="BK45" s="239"/>
      <c r="BL45" s="480"/>
    </row>
    <row r="46" spans="2:64" outlineLevel="1">
      <c r="B46" s="2" t="s">
        <v>50</v>
      </c>
      <c r="C46" s="71" t="s">
        <v>100</v>
      </c>
      <c r="D46" s="246">
        <f t="shared" si="37"/>
        <v>19</v>
      </c>
      <c r="E46" s="247">
        <f t="shared" si="38"/>
        <v>54.5</v>
      </c>
      <c r="F46" s="248"/>
      <c r="G46" s="249"/>
      <c r="H46" s="248"/>
      <c r="I46" s="249">
        <v>4</v>
      </c>
      <c r="J46" s="248"/>
      <c r="K46" s="249">
        <v>6.5</v>
      </c>
      <c r="L46" s="248">
        <v>5</v>
      </c>
      <c r="M46" s="249">
        <v>6</v>
      </c>
      <c r="N46" s="248"/>
      <c r="O46" s="249">
        <v>5</v>
      </c>
      <c r="P46" s="250">
        <f t="array" ref="P46">SUM(IF(MOD(COLUMN(F46:O46),2)=0,F46:O46,0))</f>
        <v>5</v>
      </c>
      <c r="Q46" s="250">
        <f t="array" ref="Q46">SUM(IF(MOD(COLUMN(F46:O46),2)=1,F46:O46,0))</f>
        <v>21.5</v>
      </c>
      <c r="R46" s="248"/>
      <c r="S46" s="239"/>
      <c r="T46" s="248">
        <v>1</v>
      </c>
      <c r="U46" s="249">
        <v>5</v>
      </c>
      <c r="V46" s="248"/>
      <c r="W46" s="249">
        <v>3</v>
      </c>
      <c r="X46" s="248"/>
      <c r="Y46" s="249"/>
      <c r="Z46" s="248"/>
      <c r="AA46" s="249">
        <v>3</v>
      </c>
      <c r="AB46" s="248"/>
      <c r="AC46" s="249">
        <v>2</v>
      </c>
      <c r="AD46" s="250">
        <f t="array" ref="AD46">SUM(IF(MOD(COLUMN(T46:AC46),2)=0,T46:AC46,0))</f>
        <v>1</v>
      </c>
      <c r="AE46" s="250">
        <f t="array" ref="AE46">SUM(IF(MOD(COLUMN(T46:AC46),2)=1,T46:AC46,0))</f>
        <v>13</v>
      </c>
      <c r="AF46" s="248"/>
      <c r="AG46" s="239"/>
      <c r="AH46" s="248"/>
      <c r="AI46" s="249"/>
      <c r="AJ46" s="248"/>
      <c r="AK46" s="249"/>
      <c r="AL46" s="248">
        <v>3</v>
      </c>
      <c r="AM46" s="249">
        <v>3</v>
      </c>
      <c r="AN46" s="248">
        <v>2</v>
      </c>
      <c r="AO46" s="249">
        <v>3</v>
      </c>
      <c r="AP46" s="248">
        <v>5</v>
      </c>
      <c r="AQ46" s="249">
        <v>4</v>
      </c>
      <c r="AR46" s="250">
        <f t="array" ref="AR46">SUM(IF(MOD(COLUMN(AH46:AQ46),2)=0,AH46:AQ46,0))</f>
        <v>10</v>
      </c>
      <c r="AS46" s="250">
        <f t="array" ref="AS46">SUM(IF(MOD(COLUMN(AH46:AQ46),2)=1,AH46:AQ46,0))</f>
        <v>10</v>
      </c>
      <c r="AT46" s="248"/>
      <c r="AU46" s="239"/>
      <c r="AV46" s="248"/>
      <c r="AW46" s="249">
        <v>4</v>
      </c>
      <c r="AX46" s="248"/>
      <c r="AY46" s="249">
        <v>3</v>
      </c>
      <c r="AZ46" s="248">
        <v>3</v>
      </c>
      <c r="BA46" s="249">
        <v>3</v>
      </c>
      <c r="BB46" s="248"/>
      <c r="BC46" s="249"/>
      <c r="BD46" s="248"/>
      <c r="BE46" s="249"/>
      <c r="BF46" s="248"/>
      <c r="BG46" s="249"/>
      <c r="BH46" s="250">
        <f t="array" ref="BH46">SUM(IF(MOD(COLUMN(AV46:BG46),2)=0,AV46:BG46,0))</f>
        <v>3</v>
      </c>
      <c r="BI46" s="250">
        <f t="array" ref="BI46">SUM(IF(MOD(COLUMN(AV46:BG46),2)=1,AV46:BG46,0))</f>
        <v>10</v>
      </c>
      <c r="BJ46" s="248"/>
      <c r="BK46" s="239"/>
      <c r="BL46" s="480"/>
    </row>
    <row r="47" spans="2:64" outlineLevel="1">
      <c r="B47" s="2" t="s">
        <v>52</v>
      </c>
      <c r="C47" s="71" t="s">
        <v>100</v>
      </c>
      <c r="D47" s="246">
        <f t="shared" si="37"/>
        <v>0</v>
      </c>
      <c r="E47" s="247">
        <f t="shared" si="38"/>
        <v>0</v>
      </c>
      <c r="F47" s="248"/>
      <c r="G47" s="249"/>
      <c r="H47" s="248"/>
      <c r="I47" s="249"/>
      <c r="J47" s="248"/>
      <c r="K47" s="249"/>
      <c r="L47" s="248"/>
      <c r="M47" s="249"/>
      <c r="N47" s="248"/>
      <c r="O47" s="249"/>
      <c r="P47" s="250">
        <f t="array" ref="P47">SUM(IF(MOD(COLUMN(F47:O47),2)=0,F47:O47,0))</f>
        <v>0</v>
      </c>
      <c r="Q47" s="250">
        <f t="array" ref="Q47">SUM(IF(MOD(COLUMN(F47:O47),2)=1,F47:O47,0))</f>
        <v>0</v>
      </c>
      <c r="R47" s="248"/>
      <c r="S47" s="239"/>
      <c r="T47" s="248"/>
      <c r="U47" s="249"/>
      <c r="V47" s="248"/>
      <c r="W47" s="249"/>
      <c r="X47" s="248"/>
      <c r="Y47" s="249"/>
      <c r="Z47" s="248"/>
      <c r="AA47" s="249"/>
      <c r="AB47" s="248"/>
      <c r="AC47" s="249"/>
      <c r="AD47" s="250">
        <f t="array" ref="AD47">SUM(IF(MOD(COLUMN(T47:AC47),2)=0,T47:AC47,0))</f>
        <v>0</v>
      </c>
      <c r="AE47" s="250">
        <f t="array" ref="AE47">SUM(IF(MOD(COLUMN(T47:AC47),2)=1,T47:AC47,0))</f>
        <v>0</v>
      </c>
      <c r="AF47" s="248"/>
      <c r="AG47" s="239"/>
      <c r="AH47" s="248"/>
      <c r="AI47" s="249"/>
      <c r="AJ47" s="248"/>
      <c r="AK47" s="249"/>
      <c r="AL47" s="248"/>
      <c r="AM47" s="249"/>
      <c r="AN47" s="248"/>
      <c r="AO47" s="249"/>
      <c r="AP47" s="248"/>
      <c r="AQ47" s="249"/>
      <c r="AR47" s="250">
        <f t="array" ref="AR47">SUM(IF(MOD(COLUMN(AH47:AQ47),2)=0,AH47:AQ47,0))</f>
        <v>0</v>
      </c>
      <c r="AS47" s="250">
        <f t="array" ref="AS47">SUM(IF(MOD(COLUMN(AH47:AQ47),2)=1,AH47:AQ47,0))</f>
        <v>0</v>
      </c>
      <c r="AT47" s="248"/>
      <c r="AU47" s="239"/>
      <c r="AV47" s="248"/>
      <c r="AW47" s="249"/>
      <c r="AX47" s="248"/>
      <c r="AY47" s="249"/>
      <c r="AZ47" s="248"/>
      <c r="BA47" s="249"/>
      <c r="BB47" s="248"/>
      <c r="BC47" s="249"/>
      <c r="BD47" s="248"/>
      <c r="BE47" s="249"/>
      <c r="BF47" s="248"/>
      <c r="BG47" s="249"/>
      <c r="BH47" s="250">
        <f t="array" ref="BH47">SUM(IF(MOD(COLUMN(AV47:BG47),2)=0,AV47:BG47,0))</f>
        <v>0</v>
      </c>
      <c r="BI47" s="250">
        <f t="array" ref="BI47">SUM(IF(MOD(COLUMN(AV47:BG47),2)=1,AV47:BG47,0))</f>
        <v>0</v>
      </c>
      <c r="BJ47" s="248"/>
      <c r="BK47" s="239"/>
      <c r="BL47" s="480"/>
    </row>
    <row r="48" spans="2:64" outlineLevel="1">
      <c r="B48" s="88" t="s">
        <v>54</v>
      </c>
      <c r="C48" s="71" t="s">
        <v>100</v>
      </c>
      <c r="D48" s="246">
        <f t="shared" si="37"/>
        <v>0</v>
      </c>
      <c r="E48" s="247">
        <f t="shared" si="38"/>
        <v>0</v>
      </c>
      <c r="F48" s="248"/>
      <c r="G48" s="249"/>
      <c r="H48" s="248"/>
      <c r="I48" s="249"/>
      <c r="J48" s="248"/>
      <c r="K48" s="249"/>
      <c r="L48" s="248"/>
      <c r="M48" s="249"/>
      <c r="N48" s="248"/>
      <c r="O48" s="249"/>
      <c r="P48" s="250">
        <f t="array" ref="P48">SUM(IF(MOD(COLUMN(F48:O48),2)=0,F48:O48,0))</f>
        <v>0</v>
      </c>
      <c r="Q48" s="250">
        <f t="array" ref="Q48">SUM(IF(MOD(COLUMN(F48:O48),2)=1,F48:O48,0))</f>
        <v>0</v>
      </c>
      <c r="R48" s="248"/>
      <c r="S48" s="239"/>
      <c r="T48" s="248"/>
      <c r="U48" s="249"/>
      <c r="V48" s="248"/>
      <c r="W48" s="249"/>
      <c r="X48" s="248"/>
      <c r="Y48" s="249"/>
      <c r="Z48" s="248"/>
      <c r="AA48" s="249"/>
      <c r="AB48" s="248"/>
      <c r="AC48" s="249"/>
      <c r="AD48" s="250">
        <f t="array" ref="AD48">SUM(IF(MOD(COLUMN(T48:AC48),2)=0,T48:AC48,0))</f>
        <v>0</v>
      </c>
      <c r="AE48" s="250">
        <f t="array" ref="AE48">SUM(IF(MOD(COLUMN(T48:AC48),2)=1,T48:AC48,0))</f>
        <v>0</v>
      </c>
      <c r="AF48" s="248"/>
      <c r="AG48" s="239"/>
      <c r="AH48" s="248"/>
      <c r="AI48" s="249"/>
      <c r="AJ48" s="248"/>
      <c r="AK48" s="249"/>
      <c r="AL48" s="248"/>
      <c r="AM48" s="249"/>
      <c r="AN48" s="248"/>
      <c r="AO48" s="249"/>
      <c r="AP48" s="248"/>
      <c r="AQ48" s="249"/>
      <c r="AR48" s="250">
        <f t="array" ref="AR48">SUM(IF(MOD(COLUMN(AH48:AQ48),2)=0,AH48:AQ48,0))</f>
        <v>0</v>
      </c>
      <c r="AS48" s="250">
        <f t="array" ref="AS48">SUM(IF(MOD(COLUMN(AH48:AQ48),2)=1,AH48:AQ48,0))</f>
        <v>0</v>
      </c>
      <c r="AT48" s="248"/>
      <c r="AU48" s="239"/>
      <c r="AV48" s="248"/>
      <c r="AW48" s="249"/>
      <c r="AX48" s="248"/>
      <c r="AY48" s="249"/>
      <c r="AZ48" s="248"/>
      <c r="BA48" s="249"/>
      <c r="BB48" s="248"/>
      <c r="BC48" s="249"/>
      <c r="BD48" s="248"/>
      <c r="BE48" s="249"/>
      <c r="BF48" s="248"/>
      <c r="BG48" s="249"/>
      <c r="BH48" s="250">
        <f t="array" ref="BH48">SUM(IF(MOD(COLUMN(AV48:BG48),2)=0,AV48:BG48,0))</f>
        <v>0</v>
      </c>
      <c r="BI48" s="250">
        <f t="array" ref="BI48">SUM(IF(MOD(COLUMN(AV48:BG48),2)=1,AV48:BG48,0))</f>
        <v>0</v>
      </c>
      <c r="BJ48" s="248"/>
      <c r="BK48" s="239"/>
      <c r="BL48" s="480"/>
    </row>
    <row r="49" spans="1:597" outlineLevel="1">
      <c r="B49" s="88" t="s">
        <v>56</v>
      </c>
      <c r="C49" s="71" t="s">
        <v>100</v>
      </c>
      <c r="D49" s="246">
        <f t="shared" si="37"/>
        <v>0</v>
      </c>
      <c r="E49" s="247">
        <f t="shared" si="38"/>
        <v>69.5</v>
      </c>
      <c r="F49" s="248"/>
      <c r="G49" s="249"/>
      <c r="H49" s="248"/>
      <c r="I49" s="249">
        <v>4</v>
      </c>
      <c r="J49" s="248"/>
      <c r="K49" s="249"/>
      <c r="L49" s="248"/>
      <c r="M49" s="249"/>
      <c r="N49" s="248"/>
      <c r="O49" s="249"/>
      <c r="P49" s="250">
        <f t="array" ref="P49">SUM(IF(MOD(COLUMN(F49:O49),2)=0,F49:O49,0))</f>
        <v>0</v>
      </c>
      <c r="Q49" s="250">
        <f t="array" ref="Q49">SUM(IF(MOD(COLUMN(F49:O49),2)=1,F49:O49,0))</f>
        <v>4</v>
      </c>
      <c r="R49" s="248"/>
      <c r="S49" s="239"/>
      <c r="T49" s="248"/>
      <c r="U49" s="249">
        <v>1.5</v>
      </c>
      <c r="V49" s="248"/>
      <c r="W49" s="249">
        <v>5</v>
      </c>
      <c r="X49" s="248"/>
      <c r="Y49" s="249">
        <v>5.5</v>
      </c>
      <c r="Z49" s="248"/>
      <c r="AA49" s="249">
        <v>5</v>
      </c>
      <c r="AB49" s="248"/>
      <c r="AC49" s="249">
        <v>3</v>
      </c>
      <c r="AD49" s="250">
        <f t="array" ref="AD49">SUM(IF(MOD(COLUMN(T49:AC49),2)=0,T49:AC49,0))</f>
        <v>0</v>
      </c>
      <c r="AE49" s="250">
        <f t="array" ref="AE49">SUM(IF(MOD(COLUMN(T49:AC49),2)=1,T49:AC49,0))</f>
        <v>20</v>
      </c>
      <c r="AF49" s="248"/>
      <c r="AG49" s="239"/>
      <c r="AH49" s="248"/>
      <c r="AI49" s="249"/>
      <c r="AJ49" s="248"/>
      <c r="AK49" s="249"/>
      <c r="AL49" s="248"/>
      <c r="AM49" s="249">
        <v>3.5</v>
      </c>
      <c r="AN49" s="248"/>
      <c r="AO49" s="249">
        <v>5</v>
      </c>
      <c r="AP49" s="248"/>
      <c r="AQ49" s="249">
        <v>4</v>
      </c>
      <c r="AR49" s="250">
        <f t="array" ref="AR49">SUM(IF(MOD(COLUMN(AH49:AQ49),2)=0,AH49:AQ49,0))</f>
        <v>0</v>
      </c>
      <c r="AS49" s="250">
        <f t="array" ref="AS49">SUM(IF(MOD(COLUMN(AH49:AQ49),2)=1,AH49:AQ49,0))</f>
        <v>12.5</v>
      </c>
      <c r="AT49" s="248"/>
      <c r="AU49" s="239"/>
      <c r="AV49" s="248"/>
      <c r="AW49" s="249">
        <v>4</v>
      </c>
      <c r="AX49" s="248"/>
      <c r="AY49" s="249">
        <v>5</v>
      </c>
      <c r="AZ49" s="248"/>
      <c r="BA49" s="249">
        <v>3</v>
      </c>
      <c r="BB49" s="248"/>
      <c r="BC49" s="249">
        <v>5</v>
      </c>
      <c r="BD49" s="269"/>
      <c r="BE49" s="270">
        <v>8</v>
      </c>
      <c r="BF49" s="269"/>
      <c r="BG49" s="270">
        <v>8</v>
      </c>
      <c r="BH49" s="250">
        <f t="array" ref="BH49">SUM(IF(MOD(COLUMN(AV49:BG49),2)=0,AV49:BG49,0))</f>
        <v>0</v>
      </c>
      <c r="BI49" s="250">
        <f t="array" ref="BI49">SUM(IF(MOD(COLUMN(AV49:BG49),2)=1,AV49:BG49,0))</f>
        <v>33</v>
      </c>
      <c r="BJ49" s="248"/>
      <c r="BK49" s="239"/>
      <c r="BL49" s="480"/>
    </row>
    <row r="50" spans="1:597" outlineLevel="1">
      <c r="B50" s="88" t="s">
        <v>21</v>
      </c>
      <c r="C50" s="71" t="s">
        <v>100</v>
      </c>
      <c r="D50" s="246">
        <f t="shared" si="37"/>
        <v>0</v>
      </c>
      <c r="E50" s="247">
        <f t="shared" si="38"/>
        <v>35</v>
      </c>
      <c r="F50" s="248"/>
      <c r="G50" s="249"/>
      <c r="H50" s="248"/>
      <c r="I50" s="249"/>
      <c r="J50" s="248"/>
      <c r="K50" s="249">
        <v>1.5</v>
      </c>
      <c r="L50" s="248"/>
      <c r="M50" s="249">
        <v>2</v>
      </c>
      <c r="N50" s="248"/>
      <c r="O50" s="249">
        <v>3</v>
      </c>
      <c r="P50" s="250">
        <f t="array" ref="P50">SUM(IF(MOD(COLUMN(F50:O50),2)=0,F50:O50,0))</f>
        <v>0</v>
      </c>
      <c r="Q50" s="250">
        <f t="array" ref="Q50">SUM(IF(MOD(COLUMN(F50:O50),2)=1,F50:O50,0))</f>
        <v>6.5</v>
      </c>
      <c r="R50" s="248"/>
      <c r="S50" s="239"/>
      <c r="T50" s="248"/>
      <c r="U50" s="249">
        <v>1.5</v>
      </c>
      <c r="V50" s="248"/>
      <c r="W50" s="249"/>
      <c r="X50" s="248"/>
      <c r="Y50" s="249">
        <v>1.5</v>
      </c>
      <c r="Z50" s="248"/>
      <c r="AA50" s="249"/>
      <c r="AB50" s="248"/>
      <c r="AC50" s="249">
        <v>3</v>
      </c>
      <c r="AD50" s="250">
        <f t="array" ref="AD50">SUM(IF(MOD(COLUMN(T50:AC50),2)=0,T50:AC50,0))</f>
        <v>0</v>
      </c>
      <c r="AE50" s="250">
        <f t="array" ref="AE50">SUM(IF(MOD(COLUMN(T50:AC50),2)=1,T50:AC50,0))</f>
        <v>6</v>
      </c>
      <c r="AF50" s="248"/>
      <c r="AG50" s="239"/>
      <c r="AH50" s="248"/>
      <c r="AI50" s="249">
        <v>8</v>
      </c>
      <c r="AJ50" s="248"/>
      <c r="AK50" s="249">
        <v>8</v>
      </c>
      <c r="AL50" s="248"/>
      <c r="AM50" s="249">
        <v>1.5</v>
      </c>
      <c r="AN50" s="248"/>
      <c r="AO50" s="249"/>
      <c r="AP50" s="248"/>
      <c r="AQ50" s="249"/>
      <c r="AR50" s="250">
        <f t="array" ref="AR50">SUM(IF(MOD(COLUMN(AH50:AQ50),2)=0,AH50:AQ50,0))</f>
        <v>0</v>
      </c>
      <c r="AS50" s="250">
        <f t="array" ref="AS50">SUM(IF(MOD(COLUMN(AH50:AQ50),2)=1,AH50:AQ50,0))</f>
        <v>17.5</v>
      </c>
      <c r="AT50" s="248"/>
      <c r="AU50" s="239"/>
      <c r="AV50" s="248"/>
      <c r="AW50" s="249"/>
      <c r="AX50" s="248"/>
      <c r="AY50" s="249"/>
      <c r="AZ50" s="248"/>
      <c r="BA50" s="249">
        <v>2</v>
      </c>
      <c r="BB50" s="248"/>
      <c r="BC50" s="249">
        <v>3</v>
      </c>
      <c r="BD50" s="248"/>
      <c r="BE50" s="249"/>
      <c r="BF50" s="248"/>
      <c r="BG50" s="249"/>
      <c r="BH50" s="250">
        <f t="array" ref="BH50">SUM(IF(MOD(COLUMN(AV50:BG50),2)=0,AV50:BG50,0))</f>
        <v>0</v>
      </c>
      <c r="BI50" s="250">
        <f t="array" ref="BI50">SUM(IF(MOD(COLUMN(AV50:BG50),2)=1,AV50:BG50,0))</f>
        <v>5</v>
      </c>
      <c r="BJ50" s="248"/>
      <c r="BK50" s="239"/>
      <c r="BL50" s="480"/>
    </row>
    <row r="51" spans="1:597" outlineLevel="1">
      <c r="B51" s="2" t="s">
        <v>22</v>
      </c>
      <c r="C51" s="71" t="s">
        <v>100</v>
      </c>
      <c r="D51" s="246">
        <f t="shared" si="37"/>
        <v>0</v>
      </c>
      <c r="E51" s="247">
        <f t="shared" si="38"/>
        <v>8</v>
      </c>
      <c r="F51" s="269" t="s">
        <v>96</v>
      </c>
      <c r="G51" s="270">
        <v>8</v>
      </c>
      <c r="H51" s="248"/>
      <c r="I51" s="249"/>
      <c r="J51" s="248"/>
      <c r="K51" s="249"/>
      <c r="L51" s="248"/>
      <c r="M51" s="249"/>
      <c r="N51" s="248"/>
      <c r="O51" s="249"/>
      <c r="P51" s="250">
        <f t="array" ref="P51">SUM(IF(MOD(COLUMN(F51:O51),2)=0,F51:O51,0))</f>
        <v>0</v>
      </c>
      <c r="Q51" s="250">
        <f t="array" ref="Q51">SUM(IF(MOD(COLUMN(F51:O51),2)=1,F51:O51,0))</f>
        <v>8</v>
      </c>
      <c r="R51" s="248"/>
      <c r="S51" s="239"/>
      <c r="T51" s="248"/>
      <c r="U51" s="249"/>
      <c r="V51" s="248"/>
      <c r="W51" s="249"/>
      <c r="X51" s="248"/>
      <c r="Y51" s="249"/>
      <c r="Z51" s="248"/>
      <c r="AA51" s="249"/>
      <c r="AB51" s="248"/>
      <c r="AC51" s="249"/>
      <c r="AD51" s="250">
        <f t="array" ref="AD51">SUM(IF(MOD(COLUMN(T51:AC51),2)=0,T51:AC51,0))</f>
        <v>0</v>
      </c>
      <c r="AE51" s="250">
        <f t="array" ref="AE51">SUM(IF(MOD(COLUMN(T51:AC51),2)=1,T51:AC51,0))</f>
        <v>0</v>
      </c>
      <c r="AF51" s="248"/>
      <c r="AG51" s="239"/>
      <c r="AH51" s="248"/>
      <c r="AI51" s="249"/>
      <c r="AJ51" s="248"/>
      <c r="AK51" s="249"/>
      <c r="AL51" s="248"/>
      <c r="AM51" s="249"/>
      <c r="AN51" s="248"/>
      <c r="AO51" s="249"/>
      <c r="AP51" s="248"/>
      <c r="AQ51" s="249"/>
      <c r="AR51" s="250">
        <f t="array" ref="AR51">SUM(IF(MOD(COLUMN(AH51:AQ51),2)=0,AH51:AQ51,0))</f>
        <v>0</v>
      </c>
      <c r="AS51" s="250">
        <f t="array" ref="AS51">SUM(IF(MOD(COLUMN(AH51:AQ51),2)=1,AH51:AQ51,0))</f>
        <v>0</v>
      </c>
      <c r="AT51" s="248"/>
      <c r="AU51" s="239"/>
      <c r="AV51" s="248"/>
      <c r="AW51" s="249"/>
      <c r="AX51" s="248"/>
      <c r="AY51" s="249"/>
      <c r="AZ51" s="248"/>
      <c r="BA51" s="249"/>
      <c r="BB51" s="248"/>
      <c r="BC51" s="249"/>
      <c r="BD51" s="248"/>
      <c r="BE51" s="249"/>
      <c r="BF51" s="248"/>
      <c r="BG51" s="249"/>
      <c r="BH51" s="250">
        <f t="array" ref="BH51">SUM(IF(MOD(COLUMN(AV51:BG51),2)=0,AV51:BG51,0))</f>
        <v>0</v>
      </c>
      <c r="BI51" s="250">
        <f t="array" ref="BI51">SUM(IF(MOD(COLUMN(AV51:BG51),2)=1,AV51:BG51,0))</f>
        <v>0</v>
      </c>
      <c r="BJ51" s="248"/>
      <c r="BK51" s="239"/>
      <c r="BL51" s="480"/>
    </row>
    <row r="52" spans="1:597" s="236" customFormat="1" ht="12.95" customHeight="1">
      <c r="C52" s="237"/>
      <c r="D52" s="251"/>
      <c r="E52" s="252"/>
      <c r="F52" s="253"/>
      <c r="G52" s="254"/>
      <c r="H52" s="253"/>
      <c r="I52" s="254"/>
      <c r="J52" s="253"/>
      <c r="K52" s="254"/>
      <c r="L52" s="253"/>
      <c r="M52" s="254"/>
      <c r="N52" s="253"/>
      <c r="O52" s="254"/>
      <c r="P52" s="255"/>
      <c r="Q52" s="256"/>
      <c r="R52" s="253"/>
      <c r="S52" s="240"/>
      <c r="T52" s="253"/>
      <c r="U52" s="254"/>
      <c r="V52" s="253"/>
      <c r="W52" s="254"/>
      <c r="X52" s="253"/>
      <c r="Y52" s="254"/>
      <c r="Z52" s="253"/>
      <c r="AA52" s="254"/>
      <c r="AB52" s="253"/>
      <c r="AC52" s="254"/>
      <c r="AD52" s="255"/>
      <c r="AE52" s="256"/>
      <c r="AF52" s="253"/>
      <c r="AG52" s="240"/>
      <c r="AH52" s="253"/>
      <c r="AI52" s="254"/>
      <c r="AJ52" s="253"/>
      <c r="AK52" s="254"/>
      <c r="AL52" s="253"/>
      <c r="AM52" s="254"/>
      <c r="AN52" s="253"/>
      <c r="AO52" s="254"/>
      <c r="AP52" s="253"/>
      <c r="AQ52" s="254"/>
      <c r="AR52" s="255"/>
      <c r="AS52" s="256"/>
      <c r="AT52" s="253"/>
      <c r="AU52" s="240"/>
      <c r="AV52" s="253"/>
      <c r="AW52" s="254"/>
      <c r="AX52" s="253"/>
      <c r="AY52" s="254"/>
      <c r="AZ52" s="253"/>
      <c r="BA52" s="254"/>
      <c r="BB52" s="253"/>
      <c r="BC52" s="254"/>
      <c r="BD52" s="253"/>
      <c r="BE52" s="254"/>
      <c r="BF52" s="253"/>
      <c r="BG52" s="254"/>
      <c r="BH52" s="255"/>
      <c r="BI52" s="256"/>
      <c r="BJ52" s="253"/>
      <c r="BK52" s="240"/>
      <c r="BL52" s="480"/>
    </row>
    <row r="53" spans="1:597" outlineLevel="1" collapsed="1">
      <c r="B53" s="2" t="s">
        <v>46</v>
      </c>
      <c r="C53" s="71" t="s">
        <v>101</v>
      </c>
      <c r="D53" s="246">
        <f t="shared" ref="D53:D60" si="39">SUMIF($F$14:$BI$14,"*Total*",$F53:$BI53)</f>
        <v>0</v>
      </c>
      <c r="E53" s="247">
        <f t="shared" ref="E53:E60" si="40">SUMIFS(F53:BK53, $F$13:$BK$13,"x",$F$16:$BK$16,"*Effort*")</f>
        <v>0</v>
      </c>
      <c r="F53" s="248"/>
      <c r="G53" s="249"/>
      <c r="H53" s="248"/>
      <c r="I53" s="249"/>
      <c r="J53" s="248"/>
      <c r="K53" s="249"/>
      <c r="L53" s="248"/>
      <c r="M53" s="249"/>
      <c r="N53" s="248"/>
      <c r="O53" s="249"/>
      <c r="P53" s="250">
        <f t="array" ref="P53">SUM(IF(MOD(COLUMN(F53:O53),2)=0,F53:O53,0))</f>
        <v>0</v>
      </c>
      <c r="Q53" s="250">
        <f t="array" ref="Q53">SUM(IF(MOD(COLUMN(F53:O53),2)=1,F53:O53,0))</f>
        <v>0</v>
      </c>
      <c r="R53" s="248"/>
      <c r="S53" s="239"/>
      <c r="T53" s="248"/>
      <c r="U53" s="249"/>
      <c r="V53" s="248"/>
      <c r="W53" s="249"/>
      <c r="X53" s="248"/>
      <c r="Y53" s="249"/>
      <c r="Z53" s="248"/>
      <c r="AA53" s="249"/>
      <c r="AB53" s="248"/>
      <c r="AC53" s="249"/>
      <c r="AD53" s="250">
        <f t="array" ref="AD53">SUM(IF(MOD(COLUMN(T53:AC53),2)=0,T53:AC53,0))</f>
        <v>0</v>
      </c>
      <c r="AE53" s="250">
        <f t="array" ref="AE53">SUM(IF(MOD(COLUMN(T53:AC53),2)=1,T53:AC53,0))</f>
        <v>0</v>
      </c>
      <c r="AF53" s="248"/>
      <c r="AG53" s="239"/>
      <c r="AH53" s="248"/>
      <c r="AI53" s="249"/>
      <c r="AJ53" s="248"/>
      <c r="AK53" s="249"/>
      <c r="AL53" s="248"/>
      <c r="AM53" s="249"/>
      <c r="AN53" s="248"/>
      <c r="AO53" s="249"/>
      <c r="AP53" s="248"/>
      <c r="AQ53" s="249"/>
      <c r="AR53" s="250">
        <f t="array" ref="AR53">SUM(IF(MOD(COLUMN(AH53:AQ53),2)=0,AH53:AQ53,0))</f>
        <v>0</v>
      </c>
      <c r="AS53" s="250">
        <f t="array" ref="AS53">SUM(IF(MOD(COLUMN(AH53:AQ53),2)=1,AH53:AQ53,0))</f>
        <v>0</v>
      </c>
      <c r="AT53" s="248"/>
      <c r="AU53" s="239"/>
      <c r="AV53" s="248"/>
      <c r="AW53" s="249"/>
      <c r="AX53" s="248"/>
      <c r="AY53" s="249"/>
      <c r="AZ53" s="248"/>
      <c r="BA53" s="249"/>
      <c r="BB53" s="248"/>
      <c r="BC53" s="249"/>
      <c r="BD53" s="248"/>
      <c r="BE53" s="249"/>
      <c r="BF53" s="248"/>
      <c r="BG53" s="249"/>
      <c r="BH53" s="250">
        <f t="array" ref="BH53">SUM(IF(MOD(COLUMN(AV53:BG53),2)=0,AV53:BG53,0))</f>
        <v>0</v>
      </c>
      <c r="BI53" s="250">
        <f t="array" ref="BI53">SUM(IF(MOD(COLUMN(AV53:BG53),2)=1,AV53:BG53,0))</f>
        <v>0</v>
      </c>
      <c r="BJ53" s="248"/>
      <c r="BK53" s="239"/>
      <c r="BL53" s="480"/>
    </row>
    <row r="54" spans="1:597" outlineLevel="1">
      <c r="B54" s="2" t="s">
        <v>48</v>
      </c>
      <c r="C54" s="71" t="s">
        <v>101</v>
      </c>
      <c r="D54" s="246">
        <f t="shared" si="39"/>
        <v>0</v>
      </c>
      <c r="E54" s="247">
        <f t="shared" si="40"/>
        <v>0</v>
      </c>
      <c r="F54" s="248"/>
      <c r="G54" s="249"/>
      <c r="H54" s="248"/>
      <c r="I54" s="249"/>
      <c r="J54" s="248"/>
      <c r="K54" s="249"/>
      <c r="L54" s="248"/>
      <c r="M54" s="249"/>
      <c r="N54" s="248"/>
      <c r="O54" s="249"/>
      <c r="P54" s="250">
        <f t="array" ref="P54">SUM(IF(MOD(COLUMN(F54:O54),2)=0,F54:O54,0))</f>
        <v>0</v>
      </c>
      <c r="Q54" s="250">
        <f t="array" ref="Q54">SUM(IF(MOD(COLUMN(F54:O54),2)=1,F54:O54,0))</f>
        <v>0</v>
      </c>
      <c r="R54" s="248"/>
      <c r="S54" s="239"/>
      <c r="T54" s="248"/>
      <c r="U54" s="249"/>
      <c r="V54" s="248"/>
      <c r="W54" s="249"/>
      <c r="X54" s="248"/>
      <c r="Y54" s="249"/>
      <c r="Z54" s="248"/>
      <c r="AA54" s="249"/>
      <c r="AB54" s="248"/>
      <c r="AC54" s="249"/>
      <c r="AD54" s="250">
        <f t="array" ref="AD54">SUM(IF(MOD(COLUMN(T54:AC54),2)=0,T54:AC54,0))</f>
        <v>0</v>
      </c>
      <c r="AE54" s="250">
        <f t="array" ref="AE54">SUM(IF(MOD(COLUMN(T54:AC54),2)=1,T54:AC54,0))</f>
        <v>0</v>
      </c>
      <c r="AF54" s="248"/>
      <c r="AG54" s="239"/>
      <c r="AH54" s="248"/>
      <c r="AI54" s="249"/>
      <c r="AJ54" s="248"/>
      <c r="AK54" s="249"/>
      <c r="AL54" s="248"/>
      <c r="AM54" s="249"/>
      <c r="AN54" s="248"/>
      <c r="AO54" s="249"/>
      <c r="AP54" s="248"/>
      <c r="AQ54" s="249"/>
      <c r="AR54" s="250">
        <f t="array" ref="AR54">SUM(IF(MOD(COLUMN(AH54:AQ54),2)=0,AH54:AQ54,0))</f>
        <v>0</v>
      </c>
      <c r="AS54" s="250">
        <f t="array" ref="AS54">SUM(IF(MOD(COLUMN(AH54:AQ54),2)=1,AH54:AQ54,0))</f>
        <v>0</v>
      </c>
      <c r="AT54" s="248"/>
      <c r="AU54" s="239"/>
      <c r="AV54" s="248"/>
      <c r="AW54" s="249"/>
      <c r="AX54" s="248"/>
      <c r="AY54" s="249"/>
      <c r="AZ54" s="248"/>
      <c r="BA54" s="249"/>
      <c r="BB54" s="248"/>
      <c r="BC54" s="249"/>
      <c r="BD54" s="248"/>
      <c r="BE54" s="249"/>
      <c r="BF54" s="248"/>
      <c r="BG54" s="249"/>
      <c r="BH54" s="250">
        <f t="array" ref="BH54">SUM(IF(MOD(COLUMN(AV54:BG54),2)=0,AV54:BG54,0))</f>
        <v>0</v>
      </c>
      <c r="BI54" s="250">
        <f t="array" ref="BI54">SUM(IF(MOD(COLUMN(AV54:BG54),2)=1,AV54:BG54,0))</f>
        <v>0</v>
      </c>
      <c r="BJ54" s="248"/>
      <c r="BK54" s="239"/>
      <c r="BL54" s="480"/>
    </row>
    <row r="55" spans="1:597" outlineLevel="1">
      <c r="B55" s="2" t="s">
        <v>50</v>
      </c>
      <c r="C55" s="71" t="s">
        <v>101</v>
      </c>
      <c r="D55" s="246">
        <f t="shared" si="39"/>
        <v>0</v>
      </c>
      <c r="E55" s="247">
        <f t="shared" si="40"/>
        <v>0</v>
      </c>
      <c r="F55" s="248"/>
      <c r="G55" s="249"/>
      <c r="H55" s="248"/>
      <c r="I55" s="249"/>
      <c r="J55" s="248"/>
      <c r="K55" s="249"/>
      <c r="L55" s="248"/>
      <c r="M55" s="249"/>
      <c r="N55" s="248"/>
      <c r="O55" s="249"/>
      <c r="P55" s="250">
        <f t="array" ref="P55">SUM(IF(MOD(COLUMN(F55:O55),2)=0,F55:O55,0))</f>
        <v>0</v>
      </c>
      <c r="Q55" s="250">
        <f t="array" ref="Q55">SUM(IF(MOD(COLUMN(F55:O55),2)=1,F55:O55,0))</f>
        <v>0</v>
      </c>
      <c r="R55" s="248"/>
      <c r="S55" s="239"/>
      <c r="T55" s="248"/>
      <c r="U55" s="249"/>
      <c r="V55" s="248"/>
      <c r="W55" s="249"/>
      <c r="X55" s="248"/>
      <c r="Y55" s="249"/>
      <c r="Z55" s="248"/>
      <c r="AA55" s="249"/>
      <c r="AB55" s="248"/>
      <c r="AC55" s="249"/>
      <c r="AD55" s="250">
        <f t="array" ref="AD55">SUM(IF(MOD(COLUMN(T55:AC55),2)=0,T55:AC55,0))</f>
        <v>0</v>
      </c>
      <c r="AE55" s="250">
        <f t="array" ref="AE55">SUM(IF(MOD(COLUMN(T55:AC55),2)=1,T55:AC55,0))</f>
        <v>0</v>
      </c>
      <c r="AF55" s="248"/>
      <c r="AG55" s="239"/>
      <c r="AH55" s="248"/>
      <c r="AI55" s="249"/>
      <c r="AJ55" s="248"/>
      <c r="AK55" s="249"/>
      <c r="AL55" s="248"/>
      <c r="AM55" s="249"/>
      <c r="AN55" s="248"/>
      <c r="AO55" s="249"/>
      <c r="AP55" s="248"/>
      <c r="AQ55" s="249"/>
      <c r="AR55" s="250">
        <f t="array" ref="AR55">SUM(IF(MOD(COLUMN(AH55:AQ55),2)=0,AH55:AQ55,0))</f>
        <v>0</v>
      </c>
      <c r="AS55" s="250">
        <f t="array" ref="AS55">SUM(IF(MOD(COLUMN(AH55:AQ55),2)=1,AH55:AQ55,0))</f>
        <v>0</v>
      </c>
      <c r="AT55" s="248"/>
      <c r="AU55" s="239"/>
      <c r="AV55" s="248"/>
      <c r="AW55" s="249"/>
      <c r="AX55" s="248"/>
      <c r="AY55" s="249"/>
      <c r="AZ55" s="248"/>
      <c r="BA55" s="249"/>
      <c r="BB55" s="248"/>
      <c r="BC55" s="249"/>
      <c r="BD55" s="248"/>
      <c r="BE55" s="249"/>
      <c r="BF55" s="248"/>
      <c r="BG55" s="249"/>
      <c r="BH55" s="250">
        <f t="array" ref="BH55">SUM(IF(MOD(COLUMN(AV55:BG55),2)=0,AV55:BG55,0))</f>
        <v>0</v>
      </c>
      <c r="BI55" s="250">
        <f t="array" ref="BI55">SUM(IF(MOD(COLUMN(AV55:BG55),2)=1,AV55:BG55,0))</f>
        <v>0</v>
      </c>
      <c r="BJ55" s="248"/>
      <c r="BK55" s="239"/>
      <c r="BL55" s="480"/>
    </row>
    <row r="56" spans="1:597" outlineLevel="1">
      <c r="B56" s="2" t="s">
        <v>52</v>
      </c>
      <c r="C56" s="71" t="s">
        <v>101</v>
      </c>
      <c r="D56" s="246">
        <f t="shared" si="39"/>
        <v>0</v>
      </c>
      <c r="E56" s="247">
        <f t="shared" si="40"/>
        <v>0</v>
      </c>
      <c r="F56" s="248"/>
      <c r="G56" s="249"/>
      <c r="H56" s="248"/>
      <c r="I56" s="249"/>
      <c r="J56" s="248"/>
      <c r="K56" s="249"/>
      <c r="L56" s="248"/>
      <c r="M56" s="249"/>
      <c r="N56" s="248"/>
      <c r="O56" s="249"/>
      <c r="P56" s="250">
        <f t="array" ref="P56">SUM(IF(MOD(COLUMN(F56:O56),2)=0,F56:O56,0))</f>
        <v>0</v>
      </c>
      <c r="Q56" s="250">
        <f t="array" ref="Q56">SUM(IF(MOD(COLUMN(F56:O56),2)=1,F56:O56,0))</f>
        <v>0</v>
      </c>
      <c r="R56" s="248"/>
      <c r="S56" s="239"/>
      <c r="T56" s="248"/>
      <c r="U56" s="249"/>
      <c r="V56" s="248"/>
      <c r="W56" s="249"/>
      <c r="X56" s="248"/>
      <c r="Y56" s="249"/>
      <c r="Z56" s="248"/>
      <c r="AA56" s="249"/>
      <c r="AB56" s="248"/>
      <c r="AC56" s="249"/>
      <c r="AD56" s="250">
        <f t="array" ref="AD56">SUM(IF(MOD(COLUMN(T56:AC56),2)=0,T56:AC56,0))</f>
        <v>0</v>
      </c>
      <c r="AE56" s="250">
        <f t="array" ref="AE56">SUM(IF(MOD(COLUMN(T56:AC56),2)=1,T56:AC56,0))</f>
        <v>0</v>
      </c>
      <c r="AF56" s="248"/>
      <c r="AG56" s="239"/>
      <c r="AH56" s="248"/>
      <c r="AI56" s="249"/>
      <c r="AJ56" s="248"/>
      <c r="AK56" s="249"/>
      <c r="AL56" s="248"/>
      <c r="AM56" s="249"/>
      <c r="AN56" s="248"/>
      <c r="AO56" s="249"/>
      <c r="AP56" s="248"/>
      <c r="AQ56" s="249"/>
      <c r="AR56" s="250">
        <f t="array" ref="AR56">SUM(IF(MOD(COLUMN(AH56:AQ56),2)=0,AH56:AQ56,0))</f>
        <v>0</v>
      </c>
      <c r="AS56" s="250">
        <f t="array" ref="AS56">SUM(IF(MOD(COLUMN(AH56:AQ56),2)=1,AH56:AQ56,0))</f>
        <v>0</v>
      </c>
      <c r="AT56" s="248"/>
      <c r="AU56" s="239"/>
      <c r="AV56" s="248"/>
      <c r="AW56" s="249"/>
      <c r="AX56" s="248"/>
      <c r="AY56" s="249"/>
      <c r="AZ56" s="248"/>
      <c r="BA56" s="249"/>
      <c r="BB56" s="248"/>
      <c r="BC56" s="249"/>
      <c r="BD56" s="248"/>
      <c r="BE56" s="249"/>
      <c r="BF56" s="248"/>
      <c r="BG56" s="249"/>
      <c r="BH56" s="250">
        <f t="array" ref="BH56">SUM(IF(MOD(COLUMN(AV56:BG56),2)=0,AV56:BG56,0))</f>
        <v>0</v>
      </c>
      <c r="BI56" s="250">
        <f t="array" ref="BI56">SUM(IF(MOD(COLUMN(AV56:BG56),2)=1,AV56:BG56,0))</f>
        <v>0</v>
      </c>
      <c r="BJ56" s="248"/>
      <c r="BK56" s="239"/>
      <c r="BL56" s="480"/>
    </row>
    <row r="57" spans="1:597" outlineLevel="1">
      <c r="B57" s="88" t="s">
        <v>54</v>
      </c>
      <c r="C57" s="71" t="s">
        <v>101</v>
      </c>
      <c r="D57" s="246">
        <f t="shared" si="39"/>
        <v>0</v>
      </c>
      <c r="E57" s="247">
        <f t="shared" si="40"/>
        <v>0</v>
      </c>
      <c r="F57" s="248"/>
      <c r="G57" s="249"/>
      <c r="H57" s="248"/>
      <c r="I57" s="249"/>
      <c r="J57" s="248"/>
      <c r="K57" s="249"/>
      <c r="L57" s="248"/>
      <c r="M57" s="249"/>
      <c r="N57" s="248"/>
      <c r="O57" s="249"/>
      <c r="P57" s="250">
        <f t="array" ref="P57">SUM(IF(MOD(COLUMN(F57:O57),2)=0,F57:O57,0))</f>
        <v>0</v>
      </c>
      <c r="Q57" s="250">
        <f t="array" ref="Q57">SUM(IF(MOD(COLUMN(F57:O57),2)=1,F57:O57,0))</f>
        <v>0</v>
      </c>
      <c r="R57" s="248"/>
      <c r="S57" s="239"/>
      <c r="T57" s="248"/>
      <c r="U57" s="249"/>
      <c r="V57" s="248"/>
      <c r="W57" s="249"/>
      <c r="X57" s="248"/>
      <c r="Y57" s="249"/>
      <c r="Z57" s="248"/>
      <c r="AA57" s="249"/>
      <c r="AB57" s="248"/>
      <c r="AC57" s="249"/>
      <c r="AD57" s="250">
        <f t="array" ref="AD57">SUM(IF(MOD(COLUMN(T57:AC57),2)=0,T57:AC57,0))</f>
        <v>0</v>
      </c>
      <c r="AE57" s="250">
        <f t="array" ref="AE57">SUM(IF(MOD(COLUMN(T57:AC57),2)=1,T57:AC57,0))</f>
        <v>0</v>
      </c>
      <c r="AF57" s="248"/>
      <c r="AG57" s="239"/>
      <c r="AH57" s="248"/>
      <c r="AI57" s="249"/>
      <c r="AJ57" s="248"/>
      <c r="AK57" s="249"/>
      <c r="AL57" s="248"/>
      <c r="AM57" s="249"/>
      <c r="AN57" s="248"/>
      <c r="AO57" s="249"/>
      <c r="AP57" s="248"/>
      <c r="AQ57" s="249"/>
      <c r="AR57" s="250">
        <f t="array" ref="AR57">SUM(IF(MOD(COLUMN(AH57:AQ57),2)=0,AH57:AQ57,0))</f>
        <v>0</v>
      </c>
      <c r="AS57" s="250">
        <f t="array" ref="AS57">SUM(IF(MOD(COLUMN(AH57:AQ57),2)=1,AH57:AQ57,0))</f>
        <v>0</v>
      </c>
      <c r="AT57" s="248"/>
      <c r="AU57" s="239"/>
      <c r="AV57" s="248"/>
      <c r="AW57" s="249"/>
      <c r="AX57" s="248"/>
      <c r="AY57" s="249"/>
      <c r="AZ57" s="248"/>
      <c r="BA57" s="249"/>
      <c r="BB57" s="248"/>
      <c r="BC57" s="249"/>
      <c r="BD57" s="248"/>
      <c r="BE57" s="249"/>
      <c r="BF57" s="248"/>
      <c r="BG57" s="249"/>
      <c r="BH57" s="250">
        <f t="array" ref="BH57">SUM(IF(MOD(COLUMN(AV57:BG57),2)=0,AV57:BG57,0))</f>
        <v>0</v>
      </c>
      <c r="BI57" s="250">
        <f t="array" ref="BI57">SUM(IF(MOD(COLUMN(AV57:BG57),2)=1,AV57:BG57,0))</f>
        <v>0</v>
      </c>
      <c r="BJ57" s="248"/>
      <c r="BK57" s="239"/>
      <c r="BL57" s="480"/>
    </row>
    <row r="58" spans="1:597" outlineLevel="1">
      <c r="B58" s="88" t="s">
        <v>56</v>
      </c>
      <c r="C58" s="71" t="s">
        <v>101</v>
      </c>
      <c r="D58" s="246">
        <f t="shared" si="39"/>
        <v>0</v>
      </c>
      <c r="E58" s="247">
        <f t="shared" si="40"/>
        <v>112</v>
      </c>
      <c r="F58" s="248"/>
      <c r="G58" s="249"/>
      <c r="H58" s="248"/>
      <c r="I58" s="249">
        <v>8</v>
      </c>
      <c r="J58" s="248"/>
      <c r="K58" s="249">
        <v>8</v>
      </c>
      <c r="L58" s="248"/>
      <c r="M58" s="249">
        <v>8</v>
      </c>
      <c r="N58" s="248"/>
      <c r="O58" s="249">
        <v>8</v>
      </c>
      <c r="P58" s="250">
        <f t="array" ref="P58">SUM(IF(MOD(COLUMN(F58:O58),2)=0,F58:O58,0))</f>
        <v>0</v>
      </c>
      <c r="Q58" s="250">
        <f t="array" ref="Q58">SUM(IF(MOD(COLUMN(F58:O58),2)=1,F58:O58,0))</f>
        <v>32</v>
      </c>
      <c r="R58" s="248"/>
      <c r="S58" s="239"/>
      <c r="T58" s="248"/>
      <c r="U58" s="249"/>
      <c r="V58" s="248"/>
      <c r="W58" s="249"/>
      <c r="X58" s="248"/>
      <c r="Y58" s="249"/>
      <c r="Z58" s="248"/>
      <c r="AA58" s="249"/>
      <c r="AB58" s="248"/>
      <c r="AC58" s="249"/>
      <c r="AD58" s="250">
        <f t="array" ref="AD58">SUM(IF(MOD(COLUMN(T58:AC58),2)=0,T58:AC58,0))</f>
        <v>0</v>
      </c>
      <c r="AE58" s="250">
        <f t="array" ref="AE58">SUM(IF(MOD(COLUMN(T58:AC58),2)=1,T58:AC58,0))</f>
        <v>0</v>
      </c>
      <c r="AF58" s="248"/>
      <c r="AG58" s="239"/>
      <c r="AH58" s="248"/>
      <c r="AI58" s="249">
        <v>8</v>
      </c>
      <c r="AJ58" s="248"/>
      <c r="AK58" s="249">
        <v>8</v>
      </c>
      <c r="AL58" s="248"/>
      <c r="AM58" s="249"/>
      <c r="AN58" s="248"/>
      <c r="AO58" s="249">
        <v>8</v>
      </c>
      <c r="AP58" s="248"/>
      <c r="AQ58" s="249">
        <v>8</v>
      </c>
      <c r="AR58" s="250">
        <f t="array" ref="AR58">SUM(IF(MOD(COLUMN(AH58:AQ58),2)=0,AH58:AQ58,0))</f>
        <v>0</v>
      </c>
      <c r="AS58" s="250">
        <f t="array" ref="AS58">SUM(IF(MOD(COLUMN(AH58:AQ58),2)=1,AH58:AQ58,0))</f>
        <v>32</v>
      </c>
      <c r="AT58" s="248"/>
      <c r="AU58" s="239"/>
      <c r="AV58" s="248"/>
      <c r="AW58" s="249">
        <v>8</v>
      </c>
      <c r="AX58" s="248"/>
      <c r="AY58" s="249">
        <v>8</v>
      </c>
      <c r="AZ58" s="248"/>
      <c r="BA58" s="249">
        <v>8</v>
      </c>
      <c r="BB58" s="248"/>
      <c r="BC58" s="249">
        <v>8</v>
      </c>
      <c r="BD58" s="248"/>
      <c r="BE58" s="249">
        <v>8</v>
      </c>
      <c r="BF58" s="248"/>
      <c r="BG58" s="249">
        <v>8</v>
      </c>
      <c r="BH58" s="250">
        <f t="array" ref="BH58">SUM(IF(MOD(COLUMN(AV58:BG58),2)=0,AV58:BG58,0))</f>
        <v>0</v>
      </c>
      <c r="BI58" s="250">
        <f t="array" ref="BI58">SUM(IF(MOD(COLUMN(AV58:BG58),2)=1,AV58:BG58,0))</f>
        <v>48</v>
      </c>
      <c r="BJ58" s="248"/>
      <c r="BK58" s="239"/>
      <c r="BL58" s="480"/>
    </row>
    <row r="59" spans="1:597" outlineLevel="1">
      <c r="B59" s="88" t="s">
        <v>21</v>
      </c>
      <c r="C59" s="71" t="s">
        <v>101</v>
      </c>
      <c r="D59" s="246">
        <f t="shared" si="39"/>
        <v>0</v>
      </c>
      <c r="E59" s="247">
        <f t="shared" si="40"/>
        <v>8</v>
      </c>
      <c r="F59" s="248"/>
      <c r="G59" s="249"/>
      <c r="H59" s="248"/>
      <c r="I59" s="249"/>
      <c r="J59" s="248"/>
      <c r="K59" s="249"/>
      <c r="L59" s="248"/>
      <c r="M59" s="249"/>
      <c r="N59" s="248"/>
      <c r="O59" s="249"/>
      <c r="P59" s="250">
        <f t="array" ref="P59">SUM(IF(MOD(COLUMN(F59:O59),2)=0,F59:O59,0))</f>
        <v>0</v>
      </c>
      <c r="Q59" s="250">
        <f t="array" ref="Q59">SUM(IF(MOD(COLUMN(F59:O59),2)=1,F59:O59,0))</f>
        <v>0</v>
      </c>
      <c r="R59" s="248"/>
      <c r="S59" s="239"/>
      <c r="T59" s="248"/>
      <c r="U59" s="249"/>
      <c r="V59" s="248"/>
      <c r="W59" s="249"/>
      <c r="X59" s="248"/>
      <c r="Y59" s="249"/>
      <c r="Z59" s="248"/>
      <c r="AA59" s="249"/>
      <c r="AB59" s="248"/>
      <c r="AC59" s="249"/>
      <c r="AD59" s="250">
        <f t="array" ref="AD59">SUM(IF(MOD(COLUMN(T59:AC59),2)=0,T59:AC59,0))</f>
        <v>0</v>
      </c>
      <c r="AE59" s="250">
        <f t="array" ref="AE59">SUM(IF(MOD(COLUMN(T59:AC59),2)=1,T59:AC59,0))</f>
        <v>0</v>
      </c>
      <c r="AF59" s="248"/>
      <c r="AG59" s="239"/>
      <c r="AH59" s="248"/>
      <c r="AI59" s="249"/>
      <c r="AJ59" s="248"/>
      <c r="AK59" s="249"/>
      <c r="AL59" s="248"/>
      <c r="AM59" s="249">
        <v>8</v>
      </c>
      <c r="AN59" s="248"/>
      <c r="AO59" s="249"/>
      <c r="AP59" s="248"/>
      <c r="AQ59" s="249"/>
      <c r="AR59" s="250">
        <f t="array" ref="AR59">SUM(IF(MOD(COLUMN(AH59:AQ59),2)=0,AH59:AQ59,0))</f>
        <v>0</v>
      </c>
      <c r="AS59" s="250">
        <f t="array" ref="AS59">SUM(IF(MOD(COLUMN(AH59:AQ59),2)=1,AH59:AQ59,0))</f>
        <v>8</v>
      </c>
      <c r="AT59" s="248"/>
      <c r="AU59" s="239"/>
      <c r="AV59" s="248"/>
      <c r="AW59" s="249"/>
      <c r="AX59" s="248"/>
      <c r="AY59" s="249"/>
      <c r="AZ59" s="248"/>
      <c r="BA59" s="249"/>
      <c r="BB59" s="248"/>
      <c r="BC59" s="249"/>
      <c r="BD59" s="248"/>
      <c r="BE59" s="249"/>
      <c r="BF59" s="248"/>
      <c r="BG59" s="249"/>
      <c r="BH59" s="250">
        <f t="array" ref="BH59">SUM(IF(MOD(COLUMN(AV59:BG59),2)=0,AV59:BG59,0))</f>
        <v>0</v>
      </c>
      <c r="BI59" s="250">
        <f t="array" ref="BI59">SUM(IF(MOD(COLUMN(AV59:BG59),2)=1,AV59:BG59,0))</f>
        <v>0</v>
      </c>
      <c r="BJ59" s="248"/>
      <c r="BK59" s="239"/>
      <c r="BL59" s="480"/>
    </row>
    <row r="60" spans="1:597" outlineLevel="1">
      <c r="B60" s="2" t="s">
        <v>22</v>
      </c>
      <c r="C60" s="71" t="s">
        <v>101</v>
      </c>
      <c r="D60" s="246">
        <f t="shared" si="39"/>
        <v>0</v>
      </c>
      <c r="E60" s="247">
        <f t="shared" si="40"/>
        <v>48</v>
      </c>
      <c r="F60" s="269" t="s">
        <v>96</v>
      </c>
      <c r="G60" s="270">
        <v>8</v>
      </c>
      <c r="H60" s="248"/>
      <c r="I60" s="249"/>
      <c r="J60" s="248"/>
      <c r="K60" s="249"/>
      <c r="L60" s="248"/>
      <c r="M60" s="249"/>
      <c r="N60" s="248"/>
      <c r="O60" s="249"/>
      <c r="P60" s="250">
        <f t="array" ref="P60">SUM(IF(MOD(COLUMN(F60:O60),2)=0,F60:O60,0))</f>
        <v>0</v>
      </c>
      <c r="Q60" s="250">
        <f t="array" ref="Q60">SUM(IF(MOD(COLUMN(F60:O60),2)=1,F60:O60,0))</f>
        <v>8</v>
      </c>
      <c r="R60" s="248"/>
      <c r="S60" s="239"/>
      <c r="T60" s="248"/>
      <c r="U60" s="249">
        <v>8</v>
      </c>
      <c r="V60" s="248"/>
      <c r="W60" s="249">
        <v>8</v>
      </c>
      <c r="X60" s="248"/>
      <c r="Y60" s="249">
        <v>8</v>
      </c>
      <c r="Z60" s="248"/>
      <c r="AA60" s="249">
        <v>8</v>
      </c>
      <c r="AB60" s="248"/>
      <c r="AC60" s="249">
        <v>8</v>
      </c>
      <c r="AD60" s="250">
        <f t="array" ref="AD60">SUM(IF(MOD(COLUMN(T60:AC60),2)=0,T60:AC60,0))</f>
        <v>0</v>
      </c>
      <c r="AE60" s="250">
        <f t="array" ref="AE60">SUM(IF(MOD(COLUMN(T60:AC60),2)=1,T60:AC60,0))</f>
        <v>40</v>
      </c>
      <c r="AF60" s="248"/>
      <c r="AG60" s="239"/>
      <c r="AH60" s="248"/>
      <c r="AI60" s="249"/>
      <c r="AJ60" s="248"/>
      <c r="AK60" s="249"/>
      <c r="AL60" s="248"/>
      <c r="AM60" s="249"/>
      <c r="AN60" s="248"/>
      <c r="AO60" s="249"/>
      <c r="AP60" s="248"/>
      <c r="AQ60" s="249"/>
      <c r="AR60" s="250">
        <f t="array" ref="AR60">SUM(IF(MOD(COLUMN(AH60:AQ60),2)=0,AH60:AQ60,0))</f>
        <v>0</v>
      </c>
      <c r="AS60" s="250">
        <f t="array" ref="AS60">SUM(IF(MOD(COLUMN(AH60:AQ60),2)=1,AH60:AQ60,0))</f>
        <v>0</v>
      </c>
      <c r="AT60" s="248"/>
      <c r="AU60" s="239"/>
      <c r="AV60" s="248"/>
      <c r="AW60" s="249"/>
      <c r="AX60" s="248"/>
      <c r="AY60" s="249"/>
      <c r="AZ60" s="248"/>
      <c r="BA60" s="249"/>
      <c r="BB60" s="248"/>
      <c r="BC60" s="249"/>
      <c r="BD60" s="248"/>
      <c r="BE60" s="249"/>
      <c r="BF60" s="248"/>
      <c r="BG60" s="249"/>
      <c r="BH60" s="250">
        <f t="array" ref="BH60">SUM(IF(MOD(COLUMN(AV60:BG60),2)=0,AV60:BG60,0))</f>
        <v>0</v>
      </c>
      <c r="BI60" s="250">
        <f t="array" ref="BI60">SUM(IF(MOD(COLUMN(AV60:BG60),2)=1,AV60:BG60,0))</f>
        <v>0</v>
      </c>
      <c r="BJ60" s="248"/>
      <c r="BK60" s="239"/>
      <c r="BL60" s="480"/>
    </row>
    <row r="61" spans="1:597" s="236" customFormat="1">
      <c r="C61" s="238"/>
      <c r="D61" s="257"/>
      <c r="E61" s="252"/>
      <c r="F61" s="253"/>
      <c r="G61" s="254"/>
      <c r="H61" s="253"/>
      <c r="I61" s="254"/>
      <c r="J61" s="253"/>
      <c r="K61" s="254"/>
      <c r="L61" s="253"/>
      <c r="M61" s="254"/>
      <c r="N61" s="253"/>
      <c r="O61" s="254"/>
      <c r="P61" s="255"/>
      <c r="Q61" s="256"/>
      <c r="R61" s="253"/>
      <c r="S61" s="240"/>
      <c r="T61" s="253"/>
      <c r="U61" s="254"/>
      <c r="V61" s="253"/>
      <c r="W61" s="254"/>
      <c r="X61" s="253"/>
      <c r="Y61" s="254"/>
      <c r="Z61" s="253"/>
      <c r="AA61" s="254"/>
      <c r="AB61" s="253"/>
      <c r="AC61" s="254"/>
      <c r="AD61" s="255"/>
      <c r="AE61" s="256"/>
      <c r="AF61" s="253"/>
      <c r="AG61" s="240"/>
      <c r="AH61" s="253"/>
      <c r="AI61" s="254"/>
      <c r="AJ61" s="253"/>
      <c r="AK61" s="254"/>
      <c r="AL61" s="253"/>
      <c r="AM61" s="254"/>
      <c r="AN61" s="253"/>
      <c r="AO61" s="254"/>
      <c r="AP61" s="253"/>
      <c r="AQ61" s="254"/>
      <c r="AR61" s="255"/>
      <c r="AS61" s="256"/>
      <c r="AT61" s="253"/>
      <c r="AU61" s="240"/>
      <c r="AV61" s="253"/>
      <c r="AW61" s="254"/>
      <c r="AX61" s="253"/>
      <c r="AY61" s="254"/>
      <c r="AZ61" s="253"/>
      <c r="BA61" s="254"/>
      <c r="BB61" s="253"/>
      <c r="BC61" s="254"/>
      <c r="BD61" s="253"/>
      <c r="BE61" s="254"/>
      <c r="BF61" s="253"/>
      <c r="BG61" s="254"/>
      <c r="BH61" s="255"/>
      <c r="BI61" s="256"/>
      <c r="BJ61" s="253"/>
      <c r="BK61" s="240"/>
      <c r="BL61" s="480"/>
    </row>
    <row r="62" spans="1:597" s="71" customFormat="1" outlineLevel="1" collapsed="1">
      <c r="A62"/>
      <c r="B62" s="2" t="s">
        <v>46</v>
      </c>
      <c r="C62" s="71" t="s">
        <v>102</v>
      </c>
      <c r="D62" s="246">
        <f t="shared" ref="D62:D69" si="41">SUMIF($F$14:$BI$14,"*Total*",$F62:$BI62)</f>
        <v>0</v>
      </c>
      <c r="E62" s="247">
        <f t="shared" ref="E62:E69" si="42">SUMIFS(F62:BK62, $F$13:$BK$13,"x",$F$16:$BK$16,"*Effort*")</f>
        <v>0</v>
      </c>
      <c r="F62" s="248"/>
      <c r="G62" s="249"/>
      <c r="H62" s="248"/>
      <c r="I62" s="249"/>
      <c r="J62" s="248"/>
      <c r="K62" s="249"/>
      <c r="L62" s="248"/>
      <c r="M62" s="249"/>
      <c r="N62" s="248"/>
      <c r="O62" s="249"/>
      <c r="P62" s="250">
        <f t="array" ref="P62">SUM(IF(MOD(COLUMN(F62:O62),2)=0,F62:O62,0))</f>
        <v>0</v>
      </c>
      <c r="Q62" s="250">
        <f t="array" ref="Q62">SUM(IF(MOD(COLUMN(F62:O62),2)=1,F62:O62,0))</f>
        <v>0</v>
      </c>
      <c r="R62" s="248"/>
      <c r="S62" s="239"/>
      <c r="T62" s="248"/>
      <c r="U62" s="249"/>
      <c r="V62" s="248"/>
      <c r="W62" s="249"/>
      <c r="X62" s="248"/>
      <c r="Y62" s="249"/>
      <c r="Z62" s="248"/>
      <c r="AA62" s="249"/>
      <c r="AB62" s="248"/>
      <c r="AC62" s="249"/>
      <c r="AD62" s="250">
        <f t="array" ref="AD62">SUM(IF(MOD(COLUMN(T62:AC62),2)=0,T62:AC62,0))</f>
        <v>0</v>
      </c>
      <c r="AE62" s="250">
        <f t="array" ref="AE62">SUM(IF(MOD(COLUMN(T62:AC62),2)=1,T62:AC62,0))</f>
        <v>0</v>
      </c>
      <c r="AF62" s="248"/>
      <c r="AG62" s="239"/>
      <c r="AH62" s="248"/>
      <c r="AI62" s="249"/>
      <c r="AJ62" s="248"/>
      <c r="AK62" s="249"/>
      <c r="AL62" s="248"/>
      <c r="AM62" s="249"/>
      <c r="AN62" s="248"/>
      <c r="AO62" s="249"/>
      <c r="AP62" s="248"/>
      <c r="AQ62" s="249"/>
      <c r="AR62" s="250">
        <f t="array" ref="AR62">SUM(IF(MOD(COLUMN(AH62:AQ62),2)=0,AH62:AQ62,0))</f>
        <v>0</v>
      </c>
      <c r="AS62" s="250">
        <f t="array" ref="AS62">SUM(IF(MOD(COLUMN(AH62:AQ62),2)=1,AH62:AQ62,0))</f>
        <v>0</v>
      </c>
      <c r="AT62" s="248"/>
      <c r="AU62" s="239"/>
      <c r="AV62" s="248"/>
      <c r="AW62" s="249"/>
      <c r="AX62" s="248"/>
      <c r="AY62" s="249"/>
      <c r="AZ62" s="248"/>
      <c r="BA62" s="249"/>
      <c r="BB62" s="248"/>
      <c r="BC62" s="249"/>
      <c r="BD62" s="248"/>
      <c r="BE62" s="249"/>
      <c r="BF62" s="248"/>
      <c r="BG62" s="249"/>
      <c r="BH62" s="250">
        <f t="array" ref="BH62">SUM(IF(MOD(COLUMN(AV62:BG62),2)=0,AV62:BG62,0))</f>
        <v>0</v>
      </c>
      <c r="BI62" s="250">
        <f t="array" ref="BI62">SUM(IF(MOD(COLUMN(AV62:BG62),2)=1,AV62:BG62,0))</f>
        <v>0</v>
      </c>
      <c r="BJ62" s="248"/>
      <c r="BK62" s="239"/>
      <c r="BL62" s="480"/>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row>
    <row r="63" spans="1:597" s="71" customFormat="1" outlineLevel="1">
      <c r="A63"/>
      <c r="B63" s="2" t="s">
        <v>48</v>
      </c>
      <c r="C63" s="71" t="s">
        <v>102</v>
      </c>
      <c r="D63" s="246">
        <f t="shared" si="41"/>
        <v>0</v>
      </c>
      <c r="E63" s="247">
        <f t="shared" si="42"/>
        <v>0</v>
      </c>
      <c r="F63" s="248"/>
      <c r="G63" s="249"/>
      <c r="H63" s="248"/>
      <c r="I63" s="249"/>
      <c r="J63" s="248"/>
      <c r="K63" s="249"/>
      <c r="L63" s="248"/>
      <c r="M63" s="249"/>
      <c r="N63" s="248"/>
      <c r="O63" s="249"/>
      <c r="P63" s="250">
        <f t="array" ref="P63">SUM(IF(MOD(COLUMN(F63:O63),2)=0,F63:O63,0))</f>
        <v>0</v>
      </c>
      <c r="Q63" s="250">
        <f t="array" ref="Q63">SUM(IF(MOD(COLUMN(F63:O63),2)=1,F63:O63,0))</f>
        <v>0</v>
      </c>
      <c r="R63" s="248"/>
      <c r="S63" s="239"/>
      <c r="T63" s="248"/>
      <c r="U63" s="249"/>
      <c r="V63" s="248"/>
      <c r="W63" s="249"/>
      <c r="X63" s="248"/>
      <c r="Y63" s="249"/>
      <c r="Z63" s="248"/>
      <c r="AA63" s="249"/>
      <c r="AB63" s="248"/>
      <c r="AC63" s="249"/>
      <c r="AD63" s="250">
        <f t="array" ref="AD63">SUM(IF(MOD(COLUMN(T63:AC63),2)=0,T63:AC63,0))</f>
        <v>0</v>
      </c>
      <c r="AE63" s="250">
        <f t="array" ref="AE63">SUM(IF(MOD(COLUMN(T63:AC63),2)=1,T63:AC63,0))</f>
        <v>0</v>
      </c>
      <c r="AF63" s="248"/>
      <c r="AG63" s="239"/>
      <c r="AH63" s="248"/>
      <c r="AI63" s="249"/>
      <c r="AJ63" s="248"/>
      <c r="AK63" s="249"/>
      <c r="AL63" s="248"/>
      <c r="AM63" s="249"/>
      <c r="AN63" s="248"/>
      <c r="AO63" s="249"/>
      <c r="AP63" s="248"/>
      <c r="AQ63" s="249"/>
      <c r="AR63" s="250">
        <f t="array" ref="AR63">SUM(IF(MOD(COLUMN(AH63:AQ63),2)=0,AH63:AQ63,0))</f>
        <v>0</v>
      </c>
      <c r="AS63" s="250">
        <f t="array" ref="AS63">SUM(IF(MOD(COLUMN(AH63:AQ63),2)=1,AH63:AQ63,0))</f>
        <v>0</v>
      </c>
      <c r="AT63" s="248"/>
      <c r="AU63" s="239"/>
      <c r="AV63" s="248"/>
      <c r="AW63" s="249"/>
      <c r="AX63" s="248"/>
      <c r="AY63" s="249"/>
      <c r="AZ63" s="248"/>
      <c r="BA63" s="249"/>
      <c r="BB63" s="248"/>
      <c r="BC63" s="249"/>
      <c r="BD63" s="248"/>
      <c r="BE63" s="249"/>
      <c r="BF63" s="248"/>
      <c r="BG63" s="249"/>
      <c r="BH63" s="250">
        <f t="array" ref="BH63">SUM(IF(MOD(COLUMN(AV63:BG63),2)=0,AV63:BG63,0))</f>
        <v>0</v>
      </c>
      <c r="BI63" s="250">
        <f t="array" ref="BI63">SUM(IF(MOD(COLUMN(AV63:BG63),2)=1,AV63:BG63,0))</f>
        <v>0</v>
      </c>
      <c r="BJ63" s="248"/>
      <c r="BK63" s="239"/>
      <c r="BL63" s="480"/>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row>
    <row r="64" spans="1:597" s="71" customFormat="1" outlineLevel="1">
      <c r="A64"/>
      <c r="B64" s="2" t="s">
        <v>50</v>
      </c>
      <c r="C64" s="71" t="s">
        <v>102</v>
      </c>
      <c r="D64" s="246">
        <f t="shared" si="41"/>
        <v>3</v>
      </c>
      <c r="E64" s="247">
        <f t="shared" si="42"/>
        <v>31</v>
      </c>
      <c r="F64" s="248"/>
      <c r="G64" s="249"/>
      <c r="H64" s="248"/>
      <c r="I64" s="249">
        <v>3</v>
      </c>
      <c r="J64" s="248"/>
      <c r="K64" s="249">
        <v>3</v>
      </c>
      <c r="L64" s="248">
        <v>3</v>
      </c>
      <c r="M64" s="249">
        <v>4</v>
      </c>
      <c r="N64" s="248"/>
      <c r="O64" s="249">
        <v>2</v>
      </c>
      <c r="P64" s="250">
        <f t="array" ref="P64">SUM(IF(MOD(COLUMN(F64:O64),2)=0,F64:O64,0))</f>
        <v>3</v>
      </c>
      <c r="Q64" s="250">
        <f t="array" ref="Q64">SUM(IF(MOD(COLUMN(F64:O64),2)=1,F64:O64,0))</f>
        <v>12</v>
      </c>
      <c r="R64" s="248"/>
      <c r="S64" s="239"/>
      <c r="T64" s="248"/>
      <c r="U64" s="249">
        <v>3</v>
      </c>
      <c r="V64" s="248"/>
      <c r="W64" s="249"/>
      <c r="X64" s="248"/>
      <c r="Y64" s="249"/>
      <c r="Z64" s="248"/>
      <c r="AA64" s="249"/>
      <c r="AB64" s="248"/>
      <c r="AC64" s="249">
        <v>2</v>
      </c>
      <c r="AD64" s="250">
        <f t="array" ref="AD64">SUM(IF(MOD(COLUMN(T64:AC64),2)=0,T64:AC64,0))</f>
        <v>0</v>
      </c>
      <c r="AE64" s="250">
        <f t="array" ref="AE64">SUM(IF(MOD(COLUMN(T64:AC64),2)=1,T64:AC64,0))</f>
        <v>5</v>
      </c>
      <c r="AF64" s="248"/>
      <c r="AG64" s="239"/>
      <c r="AH64" s="248"/>
      <c r="AI64" s="249">
        <v>2</v>
      </c>
      <c r="AJ64" s="248"/>
      <c r="AK64" s="249"/>
      <c r="AL64" s="248"/>
      <c r="AM64" s="249"/>
      <c r="AO64" s="249"/>
      <c r="AP64" s="248"/>
      <c r="AQ64" s="249"/>
      <c r="AR64" s="250">
        <f t="array" ref="AR64">SUM(IF(MOD(COLUMN(AH64:AQ64),2)=0,AH64:AQ64,0))</f>
        <v>0</v>
      </c>
      <c r="AS64" s="250">
        <f t="array" ref="AS64">SUM(IF(MOD(COLUMN(AH64:AQ64),2)=1,AH64:AQ64,0))</f>
        <v>2</v>
      </c>
      <c r="AT64" s="248"/>
      <c r="AU64" s="239"/>
      <c r="AV64" s="248"/>
      <c r="AW64" s="249">
        <v>2</v>
      </c>
      <c r="AX64" s="248"/>
      <c r="AY64" s="249">
        <v>3</v>
      </c>
      <c r="AZ64" s="248"/>
      <c r="BA64" s="249">
        <v>4</v>
      </c>
      <c r="BB64" s="248"/>
      <c r="BC64" s="249"/>
      <c r="BD64" s="248"/>
      <c r="BE64" s="249"/>
      <c r="BF64" s="248"/>
      <c r="BG64" s="249">
        <v>3</v>
      </c>
      <c r="BH64" s="250">
        <f t="array" ref="BH64">SUM(IF(MOD(COLUMN(AV64:BG64),2)=0,AV64:BG64,0))</f>
        <v>0</v>
      </c>
      <c r="BI64" s="250">
        <f t="array" ref="BI64">SUM(IF(MOD(COLUMN(AV64:BG64),2)=1,AV64:BG64,0))</f>
        <v>12</v>
      </c>
      <c r="BJ64" s="248"/>
      <c r="BK64" s="239"/>
      <c r="BL64" s="480"/>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row>
    <row r="65" spans="1:597" s="71" customFormat="1" outlineLevel="1">
      <c r="A65"/>
      <c r="B65" s="2" t="s">
        <v>52</v>
      </c>
      <c r="C65" s="71" t="s">
        <v>102</v>
      </c>
      <c r="D65" s="246">
        <f t="shared" si="41"/>
        <v>0</v>
      </c>
      <c r="E65" s="247">
        <f t="shared" si="42"/>
        <v>0</v>
      </c>
      <c r="F65" s="248"/>
      <c r="G65" s="249"/>
      <c r="H65" s="248"/>
      <c r="I65" s="249"/>
      <c r="J65" s="248"/>
      <c r="K65" s="249"/>
      <c r="L65" s="248"/>
      <c r="M65" s="249"/>
      <c r="N65" s="248"/>
      <c r="O65" s="249"/>
      <c r="P65" s="250">
        <f t="array" ref="P65">SUM(IF(MOD(COLUMN(F65:O65),2)=0,F65:O65,0))</f>
        <v>0</v>
      </c>
      <c r="Q65" s="250">
        <f t="array" ref="Q65">SUM(IF(MOD(COLUMN(F65:O65),2)=1,F65:O65,0))</f>
        <v>0</v>
      </c>
      <c r="R65" s="248"/>
      <c r="S65" s="239"/>
      <c r="T65" s="248"/>
      <c r="U65" s="249"/>
      <c r="V65" s="248"/>
      <c r="W65" s="249"/>
      <c r="X65" s="248"/>
      <c r="Y65" s="249"/>
      <c r="Z65" s="248"/>
      <c r="AA65" s="249"/>
      <c r="AB65" s="248"/>
      <c r="AC65" s="249"/>
      <c r="AD65" s="250">
        <f t="array" ref="AD65">SUM(IF(MOD(COLUMN(T65:AC65),2)=0,T65:AC65,0))</f>
        <v>0</v>
      </c>
      <c r="AE65" s="250">
        <f t="array" ref="AE65">SUM(IF(MOD(COLUMN(T65:AC65),2)=1,T65:AC65,0))</f>
        <v>0</v>
      </c>
      <c r="AF65" s="248"/>
      <c r="AG65" s="239"/>
      <c r="AH65" s="248"/>
      <c r="AI65" s="249"/>
      <c r="AJ65" s="248"/>
      <c r="AK65" s="249"/>
      <c r="AL65" s="248"/>
      <c r="AM65" s="249"/>
      <c r="AN65" s="248"/>
      <c r="AO65" s="249"/>
      <c r="AP65" s="248"/>
      <c r="AQ65" s="249"/>
      <c r="AR65" s="250">
        <f t="array" ref="AR65">SUM(IF(MOD(COLUMN(AH65:AQ65),2)=0,AH65:AQ65,0))</f>
        <v>0</v>
      </c>
      <c r="AS65" s="250">
        <f t="array" ref="AS65">SUM(IF(MOD(COLUMN(AH65:AQ65),2)=1,AH65:AQ65,0))</f>
        <v>0</v>
      </c>
      <c r="AT65" s="248"/>
      <c r="AU65" s="239"/>
      <c r="AV65" s="248"/>
      <c r="AW65" s="249"/>
      <c r="AX65" s="248"/>
      <c r="AY65" s="249"/>
      <c r="AZ65" s="248"/>
      <c r="BA65" s="249"/>
      <c r="BB65" s="248"/>
      <c r="BC65" s="249"/>
      <c r="BD65" s="248"/>
      <c r="BE65" s="249"/>
      <c r="BF65" s="248"/>
      <c r="BG65" s="249"/>
      <c r="BH65" s="250">
        <f t="array" ref="BH65">SUM(IF(MOD(COLUMN(AV65:BG65),2)=0,AV65:BG65,0))</f>
        <v>0</v>
      </c>
      <c r="BI65" s="250">
        <f t="array" ref="BI65">SUM(IF(MOD(COLUMN(AV65:BG65),2)=1,AV65:BG65,0))</f>
        <v>0</v>
      </c>
      <c r="BJ65" s="248"/>
      <c r="BK65" s="239"/>
      <c r="BL65" s="480"/>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row>
    <row r="66" spans="1:597" s="99" customFormat="1" outlineLevel="1">
      <c r="A66"/>
      <c r="B66" s="88" t="s">
        <v>54</v>
      </c>
      <c r="C66" s="71" t="s">
        <v>102</v>
      </c>
      <c r="D66" s="246">
        <f t="shared" si="41"/>
        <v>0</v>
      </c>
      <c r="E66" s="247">
        <f t="shared" si="42"/>
        <v>0</v>
      </c>
      <c r="F66" s="248"/>
      <c r="G66" s="249"/>
      <c r="H66" s="248"/>
      <c r="I66" s="249"/>
      <c r="J66" s="248"/>
      <c r="K66" s="249"/>
      <c r="L66" s="248"/>
      <c r="M66" s="249"/>
      <c r="N66" s="248"/>
      <c r="O66" s="249"/>
      <c r="P66" s="250">
        <f t="array" ref="P66">SUM(IF(MOD(COLUMN(F66:O66),2)=0,F66:O66,0))</f>
        <v>0</v>
      </c>
      <c r="Q66" s="250">
        <f t="array" ref="Q66">SUM(IF(MOD(COLUMN(F66:O66),2)=1,F66:O66,0))</f>
        <v>0</v>
      </c>
      <c r="R66" s="248"/>
      <c r="S66" s="239"/>
      <c r="T66" s="248"/>
      <c r="U66" s="249"/>
      <c r="V66" s="248"/>
      <c r="W66" s="249"/>
      <c r="X66" s="248"/>
      <c r="Y66" s="249"/>
      <c r="Z66" s="248"/>
      <c r="AA66" s="249"/>
      <c r="AB66" s="248"/>
      <c r="AC66" s="249"/>
      <c r="AD66" s="250">
        <f t="array" ref="AD66">SUM(IF(MOD(COLUMN(T66:AC66),2)=0,T66:AC66,0))</f>
        <v>0</v>
      </c>
      <c r="AE66" s="250">
        <f t="array" ref="AE66">SUM(IF(MOD(COLUMN(T66:AC66),2)=1,T66:AC66,0))</f>
        <v>0</v>
      </c>
      <c r="AF66" s="248"/>
      <c r="AG66" s="239"/>
      <c r="AH66" s="248"/>
      <c r="AI66" s="249"/>
      <c r="AJ66" s="248"/>
      <c r="AK66" s="249"/>
      <c r="AL66" s="248"/>
      <c r="AM66" s="249"/>
      <c r="AN66" s="248"/>
      <c r="AO66" s="249"/>
      <c r="AP66" s="248"/>
      <c r="AQ66" s="249"/>
      <c r="AR66" s="250">
        <f t="array" ref="AR66">SUM(IF(MOD(COLUMN(AH66:AQ66),2)=0,AH66:AQ66,0))</f>
        <v>0</v>
      </c>
      <c r="AS66" s="250">
        <f t="array" ref="AS66">SUM(IF(MOD(COLUMN(AH66:AQ66),2)=1,AH66:AQ66,0))</f>
        <v>0</v>
      </c>
      <c r="AT66" s="248"/>
      <c r="AU66" s="239"/>
      <c r="AV66" s="248"/>
      <c r="AW66" s="249"/>
      <c r="AX66" s="248"/>
      <c r="AY66" s="249"/>
      <c r="AZ66" s="248"/>
      <c r="BA66" s="249"/>
      <c r="BB66" s="248"/>
      <c r="BC66" s="249"/>
      <c r="BD66" s="248"/>
      <c r="BE66" s="249"/>
      <c r="BF66" s="248"/>
      <c r="BG66" s="249"/>
      <c r="BH66" s="250">
        <f t="array" ref="BH66">SUM(IF(MOD(COLUMN(AV66:BG66),2)=0,AV66:BG66,0))</f>
        <v>0</v>
      </c>
      <c r="BI66" s="250">
        <f t="array" ref="BI66">SUM(IF(MOD(COLUMN(AV66:BG66),2)=1,AV66:BG66,0))</f>
        <v>0</v>
      </c>
      <c r="BJ66" s="248"/>
      <c r="BK66" s="239"/>
      <c r="BL66" s="480"/>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row>
    <row r="67" spans="1:597" outlineLevel="1">
      <c r="B67" s="88" t="s">
        <v>56</v>
      </c>
      <c r="C67" s="71" t="s">
        <v>102</v>
      </c>
      <c r="D67" s="246">
        <f t="shared" si="41"/>
        <v>0</v>
      </c>
      <c r="E67" s="247">
        <f t="shared" si="42"/>
        <v>57</v>
      </c>
      <c r="F67" s="248"/>
      <c r="G67" s="249"/>
      <c r="H67" s="248"/>
      <c r="I67" s="249">
        <v>5</v>
      </c>
      <c r="J67" s="248"/>
      <c r="K67" s="249">
        <v>5</v>
      </c>
      <c r="L67" s="248"/>
      <c r="M67" s="249">
        <v>4</v>
      </c>
      <c r="N67" s="248"/>
      <c r="O67" s="249">
        <v>6</v>
      </c>
      <c r="P67" s="250">
        <f t="array" ref="P67">SUM(IF(MOD(COLUMN(F67:O67),2)=0,F67:O67,0))</f>
        <v>0</v>
      </c>
      <c r="Q67" s="250">
        <f t="array" ref="Q67">SUM(IF(MOD(COLUMN(F67:O67),2)=1,F67:O67,0))</f>
        <v>20</v>
      </c>
      <c r="R67" s="248"/>
      <c r="S67" s="239"/>
      <c r="T67" s="248"/>
      <c r="U67" s="249">
        <v>5</v>
      </c>
      <c r="V67" s="248"/>
      <c r="W67" s="249"/>
      <c r="X67" s="248"/>
      <c r="Y67" s="249"/>
      <c r="Z67" s="248"/>
      <c r="AA67" s="249"/>
      <c r="AB67" s="248"/>
      <c r="AC67" s="249">
        <v>6</v>
      </c>
      <c r="AD67" s="250">
        <f t="array" ref="AD67">SUM(IF(MOD(COLUMN(T67:AC67),2)=0,T67:AC67,0))</f>
        <v>0</v>
      </c>
      <c r="AE67" s="250">
        <f t="array" ref="AE67">SUM(IF(MOD(COLUMN(T67:AC67),2)=1,T67:AC67,0))</f>
        <v>11</v>
      </c>
      <c r="AF67" s="248"/>
      <c r="AG67" s="239"/>
      <c r="AH67" s="248"/>
      <c r="AI67" s="249">
        <v>6</v>
      </c>
      <c r="AJ67" s="248"/>
      <c r="AK67" s="249"/>
      <c r="AL67" s="248"/>
      <c r="AM67" s="249"/>
      <c r="AN67" s="248"/>
      <c r="AO67" s="249"/>
      <c r="AP67" s="248"/>
      <c r="AQ67" s="249"/>
      <c r="AR67" s="250">
        <f t="array" ref="AR67">SUM(IF(MOD(COLUMN(AH67:AQ67),2)=0,AH67:AQ67,0))</f>
        <v>0</v>
      </c>
      <c r="AS67" s="250">
        <f t="array" ref="AS67">SUM(IF(MOD(COLUMN(AH67:AQ67),2)=1,AH67:AQ67,0))</f>
        <v>6</v>
      </c>
      <c r="AT67" s="248"/>
      <c r="AU67" s="239"/>
      <c r="AV67" s="248"/>
      <c r="AW67" s="249">
        <v>6</v>
      </c>
      <c r="AX67" s="248"/>
      <c r="AY67" s="249">
        <v>5</v>
      </c>
      <c r="AZ67" s="248"/>
      <c r="BA67" s="249">
        <v>4</v>
      </c>
      <c r="BB67" s="248"/>
      <c r="BC67" s="249"/>
      <c r="BD67" s="248"/>
      <c r="BE67" s="249"/>
      <c r="BF67" s="248"/>
      <c r="BG67" s="249">
        <v>5</v>
      </c>
      <c r="BH67" s="250">
        <f t="array" ref="BH67">SUM(IF(MOD(COLUMN(AV67:BG67),2)=0,AV67:BG67,0))</f>
        <v>0</v>
      </c>
      <c r="BI67" s="250">
        <f t="array" ref="BI67">SUM(IF(MOD(COLUMN(AV67:BG67),2)=1,AV67:BG67,0))</f>
        <v>20</v>
      </c>
      <c r="BJ67" s="248"/>
      <c r="BK67" s="239"/>
      <c r="BL67" s="480"/>
    </row>
    <row r="68" spans="1:597" outlineLevel="1">
      <c r="B68" s="88" t="s">
        <v>21</v>
      </c>
      <c r="C68" s="71" t="s">
        <v>102</v>
      </c>
      <c r="D68" s="246">
        <f t="shared" si="41"/>
        <v>0</v>
      </c>
      <c r="E68" s="247">
        <f t="shared" si="42"/>
        <v>0</v>
      </c>
      <c r="F68" s="248"/>
      <c r="G68" s="249"/>
      <c r="H68" s="248"/>
      <c r="I68" s="249"/>
      <c r="J68" s="248"/>
      <c r="K68" s="249"/>
      <c r="L68" s="248"/>
      <c r="M68" s="249"/>
      <c r="N68" s="248"/>
      <c r="O68" s="249"/>
      <c r="P68" s="250">
        <f t="array" ref="P68">SUM(IF(MOD(COLUMN(F68:O68),2)=0,F68:O68,0))</f>
        <v>0</v>
      </c>
      <c r="Q68" s="250">
        <f t="array" ref="Q68">SUM(IF(MOD(COLUMN(F68:O68),2)=1,F68:O68,0))</f>
        <v>0</v>
      </c>
      <c r="R68" s="248"/>
      <c r="S68" s="239"/>
      <c r="T68" s="248"/>
      <c r="U68" s="249"/>
      <c r="V68" s="248"/>
      <c r="W68" s="249"/>
      <c r="X68" s="248"/>
      <c r="Y68" s="249"/>
      <c r="Z68" s="248"/>
      <c r="AA68" s="249"/>
      <c r="AB68" s="248"/>
      <c r="AC68" s="249"/>
      <c r="AD68" s="250">
        <f t="array" ref="AD68">SUM(IF(MOD(COLUMN(T68:AC68),2)=0,T68:AC68,0))</f>
        <v>0</v>
      </c>
      <c r="AE68" s="250">
        <f t="array" ref="AE68">SUM(IF(MOD(COLUMN(T68:AC68),2)=1,T68:AC68,0))</f>
        <v>0</v>
      </c>
      <c r="AF68" s="248"/>
      <c r="AG68" s="239"/>
      <c r="AH68" s="248"/>
      <c r="AI68" s="249"/>
      <c r="AJ68" s="248"/>
      <c r="AK68" s="249"/>
      <c r="AL68" s="248"/>
      <c r="AM68" s="249"/>
      <c r="AN68" s="248"/>
      <c r="AO68" s="249"/>
      <c r="AP68" s="248"/>
      <c r="AQ68" s="249"/>
      <c r="AR68" s="250">
        <f t="array" ref="AR68">SUM(IF(MOD(COLUMN(AH68:AQ68),2)=0,AH68:AQ68,0))</f>
        <v>0</v>
      </c>
      <c r="AS68" s="250">
        <f t="array" ref="AS68">SUM(IF(MOD(COLUMN(AH68:AQ68),2)=1,AH68:AQ68,0))</f>
        <v>0</v>
      </c>
      <c r="AT68" s="248"/>
      <c r="AU68" s="239"/>
      <c r="AV68" s="248"/>
      <c r="AW68" s="249"/>
      <c r="AX68" s="248"/>
      <c r="AY68" s="249"/>
      <c r="AZ68" s="248"/>
      <c r="BA68" s="249"/>
      <c r="BB68" s="248"/>
      <c r="BC68" s="249"/>
      <c r="BD68" s="248"/>
      <c r="BE68" s="249"/>
      <c r="BF68" s="248"/>
      <c r="BG68" s="249"/>
      <c r="BH68" s="250">
        <f t="array" ref="BH68">SUM(IF(MOD(COLUMN(AV68:BG68),2)=0,AV68:BG68,0))</f>
        <v>0</v>
      </c>
      <c r="BI68" s="250">
        <f t="array" ref="BI68">SUM(IF(MOD(COLUMN(AV68:BG68),2)=1,AV68:BG68,0))</f>
        <v>0</v>
      </c>
      <c r="BJ68" s="248"/>
      <c r="BK68" s="239"/>
      <c r="BL68" s="480"/>
    </row>
    <row r="69" spans="1:597" outlineLevel="1">
      <c r="B69" s="2" t="s">
        <v>22</v>
      </c>
      <c r="C69" s="71" t="s">
        <v>102</v>
      </c>
      <c r="D69" s="246">
        <f t="shared" si="41"/>
        <v>0</v>
      </c>
      <c r="E69" s="247">
        <f t="shared" si="42"/>
        <v>80</v>
      </c>
      <c r="F69" s="269" t="s">
        <v>96</v>
      </c>
      <c r="G69" s="270">
        <v>8</v>
      </c>
      <c r="H69" s="248"/>
      <c r="I69" s="249"/>
      <c r="J69" s="248"/>
      <c r="K69" s="249"/>
      <c r="L69" s="248"/>
      <c r="M69" s="249"/>
      <c r="N69" s="248"/>
      <c r="O69" s="249"/>
      <c r="P69" s="250">
        <f t="array" ref="P69">SUM(IF(MOD(COLUMN(F69:O69),2)=0,F69:O69,0))</f>
        <v>0</v>
      </c>
      <c r="Q69" s="250">
        <f t="array" ref="Q69">SUM(IF(MOD(COLUMN(F69:O69),2)=1,F69:O69,0))</f>
        <v>8</v>
      </c>
      <c r="R69" s="248"/>
      <c r="S69" s="239"/>
      <c r="T69" s="248"/>
      <c r="U69" s="249"/>
      <c r="V69" s="363" t="s">
        <v>96</v>
      </c>
      <c r="W69" s="364">
        <v>8</v>
      </c>
      <c r="X69" s="363" t="s">
        <v>96</v>
      </c>
      <c r="Y69" s="364">
        <v>8</v>
      </c>
      <c r="Z69" s="363" t="s">
        <v>96</v>
      </c>
      <c r="AA69" s="364">
        <v>8</v>
      </c>
      <c r="AB69" s="248"/>
      <c r="AC69" s="249"/>
      <c r="AD69" s="250">
        <f t="array" ref="AD69">SUM(IF(MOD(COLUMN(T69:AC69),2)=0,T69:AC69,0))</f>
        <v>0</v>
      </c>
      <c r="AE69" s="250">
        <f t="array" ref="AE69">SUM(IF(MOD(COLUMN(T69:AC69),2)=1,T69:AC69,0))</f>
        <v>24</v>
      </c>
      <c r="AF69" s="248"/>
      <c r="AG69" s="239"/>
      <c r="AH69" s="248"/>
      <c r="AI69" s="249"/>
      <c r="AJ69" s="363" t="s">
        <v>96</v>
      </c>
      <c r="AK69" s="364">
        <v>8</v>
      </c>
      <c r="AL69" s="363" t="s">
        <v>96</v>
      </c>
      <c r="AM69" s="364">
        <v>8</v>
      </c>
      <c r="AN69" s="363" t="s">
        <v>96</v>
      </c>
      <c r="AO69" s="364">
        <v>8</v>
      </c>
      <c r="AP69" s="363" t="s">
        <v>96</v>
      </c>
      <c r="AQ69" s="364">
        <v>8</v>
      </c>
      <c r="AR69" s="250">
        <f t="array" ref="AR69">SUM(IF(MOD(COLUMN(AH69:AQ69),2)=0,AH69:AQ69,0))</f>
        <v>0</v>
      </c>
      <c r="AS69" s="250">
        <f t="array" ref="AS69">SUM(IF(MOD(COLUMN(AH69:AQ69),2)=1,AH69:AQ69,0))</f>
        <v>32</v>
      </c>
      <c r="AT69" s="248"/>
      <c r="AU69" s="239"/>
      <c r="AV69" s="248"/>
      <c r="AW69" s="249"/>
      <c r="AX69" s="248"/>
      <c r="AY69" s="249"/>
      <c r="AZ69" s="248"/>
      <c r="BA69" s="249"/>
      <c r="BB69" s="363" t="s">
        <v>96</v>
      </c>
      <c r="BC69" s="364">
        <v>8</v>
      </c>
      <c r="BD69" s="363" t="s">
        <v>96</v>
      </c>
      <c r="BE69" s="364">
        <v>8</v>
      </c>
      <c r="BF69" s="248"/>
      <c r="BG69" s="249"/>
      <c r="BH69" s="250">
        <f t="array" ref="BH69">SUM(IF(MOD(COLUMN(AV69:BG69),2)=0,AV69:BG69,0))</f>
        <v>0</v>
      </c>
      <c r="BI69" s="250">
        <f t="array" ref="BI69">SUM(IF(MOD(COLUMN(AV69:BG69),2)=1,AV69:BG69,0))</f>
        <v>16</v>
      </c>
      <c r="BJ69" s="248"/>
      <c r="BK69" s="239"/>
      <c r="BL69" s="480"/>
    </row>
    <row r="70" spans="1:597" s="236" customFormat="1">
      <c r="C70" s="237"/>
      <c r="D70" s="251"/>
      <c r="E70" s="252"/>
      <c r="F70" s="253"/>
      <c r="G70" s="254"/>
      <c r="H70" s="253"/>
      <c r="I70" s="254"/>
      <c r="J70" s="253"/>
      <c r="K70" s="254"/>
      <c r="L70" s="253"/>
      <c r="M70" s="254"/>
      <c r="N70" s="253"/>
      <c r="O70" s="254"/>
      <c r="P70" s="255"/>
      <c r="Q70" s="256"/>
      <c r="R70" s="253"/>
      <c r="S70" s="240"/>
      <c r="T70" s="253"/>
      <c r="U70" s="254"/>
      <c r="V70" s="253"/>
      <c r="W70" s="254"/>
      <c r="X70" s="253"/>
      <c r="Y70" s="254"/>
      <c r="Z70" s="253"/>
      <c r="AA70" s="254"/>
      <c r="AB70" s="253"/>
      <c r="AC70" s="254"/>
      <c r="AD70" s="255"/>
      <c r="AE70" s="256"/>
      <c r="AF70" s="253"/>
      <c r="AG70" s="240"/>
      <c r="AH70" s="253"/>
      <c r="AI70" s="254"/>
      <c r="AJ70" s="253"/>
      <c r="AK70" s="254"/>
      <c r="AL70" s="253"/>
      <c r="AM70" s="254"/>
      <c r="AN70" s="253"/>
      <c r="AO70" s="254"/>
      <c r="AP70" s="253"/>
      <c r="AQ70" s="254"/>
      <c r="AR70" s="255"/>
      <c r="AS70" s="256"/>
      <c r="AT70" s="253"/>
      <c r="AU70" s="240"/>
      <c r="AV70" s="253"/>
      <c r="AW70" s="254"/>
      <c r="AX70" s="253"/>
      <c r="AY70" s="254"/>
      <c r="AZ70" s="253"/>
      <c r="BA70" s="254"/>
      <c r="BB70" s="253"/>
      <c r="BC70" s="254"/>
      <c r="BD70" s="253"/>
      <c r="BE70" s="254"/>
      <c r="BF70" s="253"/>
      <c r="BG70" s="254"/>
      <c r="BH70" s="255"/>
      <c r="BI70" s="256"/>
      <c r="BJ70" s="253"/>
      <c r="BK70" s="240"/>
      <c r="BL70" s="480"/>
    </row>
    <row r="71" spans="1:597" outlineLevel="1">
      <c r="B71" s="2" t="s">
        <v>46</v>
      </c>
      <c r="C71" s="71" t="s">
        <v>103</v>
      </c>
      <c r="D71" s="246">
        <f t="shared" ref="D71:D78" si="43">SUMIF($F$14:$BI$14,"*Total*",$F71:$BI71)</f>
        <v>0</v>
      </c>
      <c r="E71" s="247">
        <f t="shared" ref="E71:E78" si="44">SUMIFS(F71:BK71, $F$13:$BK$13,"x",$F$16:$BK$16,"*Effort*")</f>
        <v>0</v>
      </c>
      <c r="F71" s="269"/>
      <c r="G71" s="270"/>
      <c r="H71" s="248"/>
      <c r="I71" s="249"/>
      <c r="J71" s="248"/>
      <c r="K71" s="249"/>
      <c r="L71" s="248"/>
      <c r="M71" s="249"/>
      <c r="N71" s="248"/>
      <c r="O71" s="249"/>
      <c r="P71" s="250">
        <f t="array" ref="P71">SUM(IF(MOD(COLUMN(F71:O71),2)=0,F71:O71,0))</f>
        <v>0</v>
      </c>
      <c r="Q71" s="250">
        <f t="array" ref="Q71">SUM(IF(MOD(COLUMN(F71:O71),2)=1,F71:O71,0))</f>
        <v>0</v>
      </c>
      <c r="R71" s="248"/>
      <c r="S71" s="239"/>
      <c r="T71" s="248"/>
      <c r="U71" s="249"/>
      <c r="V71" s="248"/>
      <c r="W71" s="249"/>
      <c r="X71" s="248"/>
      <c r="Y71" s="249"/>
      <c r="Z71" s="248"/>
      <c r="AA71" s="249"/>
      <c r="AB71" s="248"/>
      <c r="AC71" s="249"/>
      <c r="AD71" s="250">
        <f t="array" ref="AD71">SUM(IF(MOD(COLUMN(T71:AC71),2)=0,T71:AC71,0))</f>
        <v>0</v>
      </c>
      <c r="AE71" s="250">
        <f t="array" ref="AE71">SUM(IF(MOD(COLUMN(T71:AC71),2)=1,T71:AC71,0))</f>
        <v>0</v>
      </c>
      <c r="AF71" s="248"/>
      <c r="AG71" s="239"/>
      <c r="AH71" s="248"/>
      <c r="AI71" s="249"/>
      <c r="AJ71" s="248"/>
      <c r="AK71" s="249"/>
      <c r="AL71" s="248"/>
      <c r="AM71" s="249"/>
      <c r="AN71" s="248"/>
      <c r="AO71" s="249"/>
      <c r="AP71" s="248"/>
      <c r="AQ71" s="249"/>
      <c r="AR71" s="250">
        <f t="array" ref="AR71">SUM(IF(MOD(COLUMN(AH71:AQ71),2)=0,AH71:AQ71,0))</f>
        <v>0</v>
      </c>
      <c r="AS71" s="250">
        <f t="array" ref="AS71">SUM(IF(MOD(COLUMN(AH71:AQ71),2)=1,AH71:AQ71,0))</f>
        <v>0</v>
      </c>
      <c r="AT71" s="248"/>
      <c r="AU71" s="239"/>
      <c r="AV71" s="248"/>
      <c r="AW71" s="249"/>
      <c r="AX71" s="248"/>
      <c r="AY71" s="249"/>
      <c r="AZ71" s="248"/>
      <c r="BA71" s="249"/>
      <c r="BB71" s="248"/>
      <c r="BC71" s="249"/>
      <c r="BD71" s="248"/>
      <c r="BE71" s="249"/>
      <c r="BF71" s="248"/>
      <c r="BG71" s="249"/>
      <c r="BH71" s="250">
        <f t="array" ref="BH71">SUM(IF(MOD(COLUMN(AV71:BG71),2)=0,AV71:BG71,0))</f>
        <v>0</v>
      </c>
      <c r="BI71" s="250">
        <f t="array" ref="BI71">SUM(IF(MOD(COLUMN(AV71:BG71),2)=1,AV71:BG71,0))</f>
        <v>0</v>
      </c>
      <c r="BJ71" s="248"/>
      <c r="BK71" s="239"/>
      <c r="BL71" s="480"/>
    </row>
    <row r="72" spans="1:597" outlineLevel="1">
      <c r="B72" s="2" t="s">
        <v>48</v>
      </c>
      <c r="C72" s="71" t="s">
        <v>103</v>
      </c>
      <c r="D72" s="246">
        <f t="shared" si="43"/>
        <v>0</v>
      </c>
      <c r="E72" s="247">
        <f t="shared" si="44"/>
        <v>0</v>
      </c>
      <c r="F72" s="269"/>
      <c r="G72" s="270"/>
      <c r="H72" s="248"/>
      <c r="I72" s="249"/>
      <c r="J72" s="248"/>
      <c r="K72" s="249"/>
      <c r="L72" s="248"/>
      <c r="M72" s="249"/>
      <c r="N72" s="248"/>
      <c r="O72" s="249"/>
      <c r="P72" s="250">
        <f t="array" ref="P72">SUM(IF(MOD(COLUMN(F72:O72),2)=0,F72:O72,0))</f>
        <v>0</v>
      </c>
      <c r="Q72" s="250">
        <f t="array" ref="Q72">SUM(IF(MOD(COLUMN(F72:O72),2)=1,F72:O72,0))</f>
        <v>0</v>
      </c>
      <c r="R72" s="248"/>
      <c r="S72" s="239"/>
      <c r="T72" s="248"/>
      <c r="U72" s="249"/>
      <c r="V72" s="248"/>
      <c r="W72" s="249"/>
      <c r="X72" s="248"/>
      <c r="Y72" s="249"/>
      <c r="Z72" s="248"/>
      <c r="AA72" s="249"/>
      <c r="AB72" s="248"/>
      <c r="AC72" s="249"/>
      <c r="AD72" s="250">
        <f t="array" ref="AD72">SUM(IF(MOD(COLUMN(T72:AC72),2)=0,T72:AC72,0))</f>
        <v>0</v>
      </c>
      <c r="AE72" s="250">
        <f t="array" ref="AE72">SUM(IF(MOD(COLUMN(T72:AC72),2)=1,T72:AC72,0))</f>
        <v>0</v>
      </c>
      <c r="AF72" s="248"/>
      <c r="AG72" s="239"/>
      <c r="AH72" s="248"/>
      <c r="AI72" s="249"/>
      <c r="AJ72" s="248"/>
      <c r="AK72" s="249"/>
      <c r="AL72" s="248"/>
      <c r="AM72" s="249"/>
      <c r="AN72" s="248"/>
      <c r="AO72" s="249"/>
      <c r="AP72" s="248"/>
      <c r="AQ72" s="249"/>
      <c r="AR72" s="250">
        <f t="array" ref="AR72">SUM(IF(MOD(COLUMN(AH72:AQ72),2)=0,AH72:AQ72,0))</f>
        <v>0</v>
      </c>
      <c r="AS72" s="250">
        <f t="array" ref="AS72">SUM(IF(MOD(COLUMN(AH72:AQ72),2)=1,AH72:AQ72,0))</f>
        <v>0</v>
      </c>
      <c r="AT72" s="248"/>
      <c r="AU72" s="239"/>
      <c r="AV72" s="248"/>
      <c r="AW72" s="249"/>
      <c r="AX72" s="248"/>
      <c r="AY72" s="249"/>
      <c r="AZ72" s="248"/>
      <c r="BA72" s="249"/>
      <c r="BB72" s="248"/>
      <c r="BC72" s="249"/>
      <c r="BD72" s="248"/>
      <c r="BE72" s="249"/>
      <c r="BF72" s="248"/>
      <c r="BG72" s="249"/>
      <c r="BH72" s="250">
        <f t="array" ref="BH72">SUM(IF(MOD(COLUMN(AV72:BG72),2)=0,AV72:BG72,0))</f>
        <v>0</v>
      </c>
      <c r="BI72" s="250">
        <f t="array" ref="BI72">SUM(IF(MOD(COLUMN(AV72:BG72),2)=1,AV72:BG72,0))</f>
        <v>0</v>
      </c>
      <c r="BJ72" s="248"/>
      <c r="BK72" s="239"/>
      <c r="BL72" s="480"/>
    </row>
    <row r="73" spans="1:597" ht="12" customHeight="1" outlineLevel="1">
      <c r="B73" s="2" t="s">
        <v>50</v>
      </c>
      <c r="C73" s="71" t="s">
        <v>103</v>
      </c>
      <c r="D73" s="246">
        <f t="shared" si="43"/>
        <v>14</v>
      </c>
      <c r="E73" s="247">
        <f t="shared" si="44"/>
        <v>73</v>
      </c>
      <c r="F73" s="269"/>
      <c r="G73" s="270"/>
      <c r="H73" s="248"/>
      <c r="I73" s="249">
        <v>4</v>
      </c>
      <c r="K73" s="249">
        <v>4</v>
      </c>
      <c r="M73" s="249">
        <v>3</v>
      </c>
      <c r="N73" s="248"/>
      <c r="O73" s="249">
        <v>6</v>
      </c>
      <c r="P73" s="250">
        <f t="array" ref="P73">SUM(IF(MOD(COLUMN(F73:O73),2)=0,F73:O73,0))</f>
        <v>0</v>
      </c>
      <c r="Q73" s="250">
        <f t="array" ref="Q73">SUM(IF(MOD(COLUMN(F73:O73),2)=1,F73:O73,0))</f>
        <v>17</v>
      </c>
      <c r="R73" s="248"/>
      <c r="S73" s="239"/>
      <c r="T73" s="248">
        <v>3</v>
      </c>
      <c r="U73" s="249">
        <v>6</v>
      </c>
      <c r="V73" s="248">
        <v>3</v>
      </c>
      <c r="W73" s="249">
        <v>4</v>
      </c>
      <c r="X73" s="248"/>
      <c r="Y73" s="249">
        <v>2.5</v>
      </c>
      <c r="Z73" s="248"/>
      <c r="AA73" s="249">
        <v>1.5</v>
      </c>
      <c r="AB73" s="248">
        <v>1</v>
      </c>
      <c r="AC73" s="249">
        <v>4</v>
      </c>
      <c r="AD73" s="250">
        <f t="array" ref="AD73">SUM(IF(MOD(COLUMN(T73:AC73),2)=0,T73:AC73,0))</f>
        <v>7</v>
      </c>
      <c r="AE73" s="250">
        <f t="array" ref="AE73">SUM(IF(MOD(COLUMN(T73:AC73),2)=1,T73:AC73,0))</f>
        <v>18</v>
      </c>
      <c r="AF73" s="248"/>
      <c r="AG73" s="239"/>
      <c r="AH73" s="248"/>
      <c r="AI73" s="249"/>
      <c r="AJ73" s="248"/>
      <c r="AK73" s="249"/>
      <c r="AL73" s="248"/>
      <c r="AM73" s="249">
        <v>4</v>
      </c>
      <c r="AN73" s="248">
        <v>2</v>
      </c>
      <c r="AO73" s="249">
        <v>4</v>
      </c>
      <c r="AP73" s="248"/>
      <c r="AQ73" s="249">
        <v>3</v>
      </c>
      <c r="AR73" s="250">
        <f t="array" ref="AR73">SUM(IF(MOD(COLUMN(AH73:AQ73),2)=0,AH73:AQ73,0))</f>
        <v>2</v>
      </c>
      <c r="AS73" s="250">
        <f t="array" ref="AS73">SUM(IF(MOD(COLUMN(AH73:AQ73),2)=1,AH73:AQ73,0))</f>
        <v>11</v>
      </c>
      <c r="AT73" s="248"/>
      <c r="AU73" s="239"/>
      <c r="AV73" s="248">
        <v>2</v>
      </c>
      <c r="AW73" s="249">
        <v>4</v>
      </c>
      <c r="AX73" s="248">
        <v>2</v>
      </c>
      <c r="AY73" s="249">
        <v>3</v>
      </c>
      <c r="AZ73" s="248">
        <v>1</v>
      </c>
      <c r="BA73" s="249">
        <v>5</v>
      </c>
      <c r="BB73" s="248"/>
      <c r="BC73" s="249">
        <v>5</v>
      </c>
      <c r="BD73" s="248"/>
      <c r="BE73" s="249">
        <v>5</v>
      </c>
      <c r="BF73" s="248"/>
      <c r="BG73" s="249">
        <v>5</v>
      </c>
      <c r="BH73" s="250">
        <f t="array" ref="BH73">SUM(IF(MOD(COLUMN(AV73:BG73),2)=0,AV73:BG73,0))</f>
        <v>5</v>
      </c>
      <c r="BI73" s="250">
        <f t="array" ref="BI73">SUM(IF(MOD(COLUMN(AV73:BG73),2)=1,AV73:BG73,0))</f>
        <v>27</v>
      </c>
      <c r="BJ73" s="248"/>
      <c r="BK73" s="239"/>
      <c r="BL73" s="480"/>
    </row>
    <row r="74" spans="1:597" outlineLevel="1">
      <c r="B74" s="2" t="s">
        <v>52</v>
      </c>
      <c r="C74" s="71" t="s">
        <v>103</v>
      </c>
      <c r="D74" s="246">
        <f t="shared" si="43"/>
        <v>0</v>
      </c>
      <c r="E74" s="247">
        <f t="shared" si="44"/>
        <v>0</v>
      </c>
      <c r="F74" s="269"/>
      <c r="G74" s="270"/>
      <c r="H74" s="248"/>
      <c r="I74" s="249" t="s">
        <v>113</v>
      </c>
      <c r="J74" s="248"/>
      <c r="K74" s="249"/>
      <c r="L74" s="248"/>
      <c r="M74" s="249"/>
      <c r="N74" s="248"/>
      <c r="O74" s="249"/>
      <c r="P74" s="250">
        <f t="array" ref="P74">SUM(IF(MOD(COLUMN(F74:O74),2)=0,F74:O74,0))</f>
        <v>0</v>
      </c>
      <c r="Q74" s="250">
        <f t="array" ref="Q74">SUM(IF(MOD(COLUMN(F74:O74),2)=1,F74:O74,0))</f>
        <v>0</v>
      </c>
      <c r="R74" s="248"/>
      <c r="S74" s="239"/>
      <c r="T74" s="248"/>
      <c r="U74" s="249"/>
      <c r="V74" s="248"/>
      <c r="W74" s="249"/>
      <c r="X74" s="248"/>
      <c r="Y74" s="249"/>
      <c r="Z74" s="248"/>
      <c r="AA74" s="249"/>
      <c r="AB74" s="248"/>
      <c r="AC74" s="249"/>
      <c r="AD74" s="250">
        <f t="array" ref="AD74">SUM(IF(MOD(COLUMN(T74:AC74),2)=0,T74:AC74,0))</f>
        <v>0</v>
      </c>
      <c r="AE74" s="250">
        <f t="array" ref="AE74">SUM(IF(MOD(COLUMN(T74:AC74),2)=1,T74:AC74,0))</f>
        <v>0</v>
      </c>
      <c r="AF74" s="248"/>
      <c r="AG74" s="239"/>
      <c r="AH74" s="248"/>
      <c r="AI74" s="249"/>
      <c r="AJ74" s="248"/>
      <c r="AK74" s="249"/>
      <c r="AL74" s="248"/>
      <c r="AM74" s="249"/>
      <c r="AN74" s="248"/>
      <c r="AO74" s="249"/>
      <c r="AP74" s="248"/>
      <c r="AQ74" s="249"/>
      <c r="AR74" s="250">
        <f t="array" ref="AR74">SUM(IF(MOD(COLUMN(AH74:AQ74),2)=0,AH74:AQ74,0))</f>
        <v>0</v>
      </c>
      <c r="AS74" s="250">
        <f t="array" ref="AS74">SUM(IF(MOD(COLUMN(AH74:AQ74),2)=1,AH74:AQ74,0))</f>
        <v>0</v>
      </c>
      <c r="AT74" s="248"/>
      <c r="AU74" s="239"/>
      <c r="AV74" s="248"/>
      <c r="AW74" s="249"/>
      <c r="AX74" s="248"/>
      <c r="AY74" s="249"/>
      <c r="AZ74" s="376"/>
      <c r="BA74" s="377"/>
      <c r="BB74" s="376"/>
      <c r="BC74" s="377"/>
      <c r="BD74" s="248"/>
      <c r="BE74" s="249"/>
      <c r="BF74" s="248"/>
      <c r="BG74" s="249"/>
      <c r="BH74" s="250">
        <f t="array" ref="BH74">SUM(IF(MOD(COLUMN(AV74:BG74),2)=0,AV74:BG74,0))</f>
        <v>0</v>
      </c>
      <c r="BI74" s="250">
        <f t="array" ref="BI74">SUM(IF(MOD(COLUMN(AV74:BG74),2)=1,AV74:BG74,0))</f>
        <v>0</v>
      </c>
      <c r="BJ74" s="248"/>
      <c r="BK74" s="239"/>
      <c r="BL74" s="480"/>
    </row>
    <row r="75" spans="1:597" outlineLevel="1">
      <c r="B75" s="88" t="s">
        <v>54</v>
      </c>
      <c r="C75" s="71" t="s">
        <v>103</v>
      </c>
      <c r="D75" s="246">
        <f t="shared" si="43"/>
        <v>0</v>
      </c>
      <c r="E75" s="247">
        <f t="shared" si="44"/>
        <v>0</v>
      </c>
      <c r="F75" s="269"/>
      <c r="G75" s="270"/>
      <c r="H75" s="248"/>
      <c r="I75" s="249"/>
      <c r="J75" s="248"/>
      <c r="K75" s="249"/>
      <c r="L75" s="248"/>
      <c r="M75" s="249"/>
      <c r="N75" s="248"/>
      <c r="O75" s="249"/>
      <c r="P75" s="250">
        <f t="array" ref="P75">SUM(IF(MOD(COLUMN(F75:O75),2)=0,F75:O75,0))</f>
        <v>0</v>
      </c>
      <c r="Q75" s="250">
        <f t="array" ref="Q75">SUM(IF(MOD(COLUMN(F75:O75),2)=1,F75:O75,0))</f>
        <v>0</v>
      </c>
      <c r="R75" s="248"/>
      <c r="S75" s="239"/>
      <c r="T75" s="248"/>
      <c r="U75" s="249"/>
      <c r="V75" s="248"/>
      <c r="W75" s="249"/>
      <c r="X75" s="248"/>
      <c r="Y75" s="249"/>
      <c r="Z75" s="248"/>
      <c r="AA75" s="249"/>
      <c r="AB75" s="248"/>
      <c r="AC75" s="249"/>
      <c r="AD75" s="250">
        <f t="array" ref="AD75">SUM(IF(MOD(COLUMN(T75:AC75),2)=0,T75:AC75,0))</f>
        <v>0</v>
      </c>
      <c r="AE75" s="250">
        <f t="array" ref="AE75">SUM(IF(MOD(COLUMN(T75:AC75),2)=1,T75:AC75,0))</f>
        <v>0</v>
      </c>
      <c r="AF75" s="248"/>
      <c r="AG75" s="239"/>
      <c r="AH75" s="248"/>
      <c r="AI75" s="249"/>
      <c r="AJ75" s="248"/>
      <c r="AK75" s="249"/>
      <c r="AL75" s="248"/>
      <c r="AM75" s="249"/>
      <c r="AN75" s="248"/>
      <c r="AO75" s="249"/>
      <c r="AP75" s="248"/>
      <c r="AQ75" s="249"/>
      <c r="AR75" s="250">
        <f t="array" ref="AR75">SUM(IF(MOD(COLUMN(AH75:AQ75),2)=0,AH75:AQ75,0))</f>
        <v>0</v>
      </c>
      <c r="AS75" s="250">
        <f t="array" ref="AS75">SUM(IF(MOD(COLUMN(AH75:AQ75),2)=1,AH75:AQ75,0))</f>
        <v>0</v>
      </c>
      <c r="AT75" s="248"/>
      <c r="AU75" s="239"/>
      <c r="AV75" s="248"/>
      <c r="AW75" s="249"/>
      <c r="AX75" s="248"/>
      <c r="AY75" s="374"/>
      <c r="AZ75" s="248"/>
      <c r="BA75" s="249"/>
      <c r="BB75" s="248"/>
      <c r="BC75" s="249"/>
      <c r="BD75" s="375"/>
      <c r="BE75" s="249"/>
      <c r="BF75" s="248"/>
      <c r="BG75" s="249"/>
      <c r="BH75" s="250">
        <f t="array" ref="BH75">SUM(IF(MOD(COLUMN(AV75:BG75),2)=0,AV75:BG75,0))</f>
        <v>0</v>
      </c>
      <c r="BI75" s="250">
        <f t="array" ref="BI75">SUM(IF(MOD(COLUMN(AV75:BG75),2)=1,AV75:BG75,0))</f>
        <v>0</v>
      </c>
      <c r="BJ75" s="248"/>
      <c r="BK75" s="239"/>
      <c r="BL75" s="480"/>
    </row>
    <row r="76" spans="1:597" outlineLevel="1">
      <c r="B76" s="88" t="s">
        <v>56</v>
      </c>
      <c r="C76" s="71" t="s">
        <v>103</v>
      </c>
      <c r="D76" s="246">
        <f t="shared" si="43"/>
        <v>0</v>
      </c>
      <c r="E76" s="247">
        <f t="shared" si="44"/>
        <v>60.5</v>
      </c>
      <c r="F76" s="269"/>
      <c r="G76" s="270"/>
      <c r="H76" s="248"/>
      <c r="I76" s="249">
        <v>4</v>
      </c>
      <c r="J76" s="248"/>
      <c r="K76" s="249">
        <v>2.5</v>
      </c>
      <c r="L76" s="248"/>
      <c r="M76" s="249">
        <v>5</v>
      </c>
      <c r="N76" s="248"/>
      <c r="O76" s="249">
        <v>2</v>
      </c>
      <c r="P76" s="250">
        <f t="array" ref="P76">SUM(IF(MOD(COLUMN(F76:O76),2)=0,F76:O76,0))</f>
        <v>0</v>
      </c>
      <c r="Q76" s="250">
        <f t="array" ref="Q76">SUM(IF(MOD(COLUMN(F76:O76),2)=1,F76:O76,0))</f>
        <v>13.5</v>
      </c>
      <c r="R76" s="248"/>
      <c r="S76" s="239"/>
      <c r="T76" s="248"/>
      <c r="U76" s="249">
        <v>1</v>
      </c>
      <c r="V76" s="248"/>
      <c r="W76" s="249">
        <v>4</v>
      </c>
      <c r="X76" s="248"/>
      <c r="Y76" s="249">
        <v>4</v>
      </c>
      <c r="Z76" s="248"/>
      <c r="AA76" s="249">
        <v>6</v>
      </c>
      <c r="AB76" s="248"/>
      <c r="AC76" s="249">
        <v>3</v>
      </c>
      <c r="AD76" s="250">
        <f t="array" ref="AD76">SUM(IF(MOD(COLUMN(T76:AC76),2)=0,T76:AC76,0))</f>
        <v>0</v>
      </c>
      <c r="AE76" s="250">
        <f t="array" ref="AE76">SUM(IF(MOD(COLUMN(T76:AC76),2)=1,T76:AC76,0))</f>
        <v>18</v>
      </c>
      <c r="AF76" s="248"/>
      <c r="AG76" s="239"/>
      <c r="AH76" s="248"/>
      <c r="AI76" s="249"/>
      <c r="AJ76" s="248"/>
      <c r="AK76" s="249"/>
      <c r="AL76" s="248"/>
      <c r="AM76" s="249">
        <v>3</v>
      </c>
      <c r="AN76" s="248"/>
      <c r="AO76" s="249">
        <v>4</v>
      </c>
      <c r="AP76" s="248"/>
      <c r="AQ76" s="249">
        <v>5</v>
      </c>
      <c r="AR76" s="250">
        <f t="array" ref="AR76">SUM(IF(MOD(COLUMN(AH76:AQ76),2)=0,AH76:AQ76,0))</f>
        <v>0</v>
      </c>
      <c r="AS76" s="250">
        <f t="array" ref="AS76">SUM(IF(MOD(COLUMN(AH76:AQ76),2)=1,AH76:AQ76,0))</f>
        <v>12</v>
      </c>
      <c r="AT76" s="248"/>
      <c r="AU76" s="239"/>
      <c r="AV76" s="248"/>
      <c r="AW76" s="249">
        <v>4</v>
      </c>
      <c r="AX76" s="248"/>
      <c r="AY76" s="374">
        <v>5</v>
      </c>
      <c r="AZ76" s="249"/>
      <c r="BA76" s="373">
        <v>2</v>
      </c>
      <c r="BB76" s="248"/>
      <c r="BC76" s="249"/>
      <c r="BD76" s="375"/>
      <c r="BE76" s="249">
        <v>3</v>
      </c>
      <c r="BF76" s="248"/>
      <c r="BG76" s="249">
        <v>3</v>
      </c>
      <c r="BH76" s="250">
        <f t="array" ref="BH76">SUM(IF(MOD(COLUMN(AV76:BG76),2)=0,AV76:BG76,0))</f>
        <v>0</v>
      </c>
      <c r="BI76" s="250">
        <f t="array" ref="BI76">SUM(IF(MOD(COLUMN(AV76:BG76),2)=1,AV76:BG76,0))</f>
        <v>17</v>
      </c>
      <c r="BJ76" s="248"/>
      <c r="BK76" s="239"/>
      <c r="BL76" s="480"/>
    </row>
    <row r="77" spans="1:597" outlineLevel="1">
      <c r="B77" s="88" t="s">
        <v>21</v>
      </c>
      <c r="C77" s="71" t="s">
        <v>103</v>
      </c>
      <c r="D77" s="246">
        <f t="shared" si="43"/>
        <v>0</v>
      </c>
      <c r="E77" s="247">
        <f t="shared" si="44"/>
        <v>26.5</v>
      </c>
      <c r="F77" s="269"/>
      <c r="G77" s="270"/>
      <c r="H77" s="248"/>
      <c r="I77" s="249"/>
      <c r="K77" s="248">
        <v>1.5</v>
      </c>
      <c r="L77" s="248"/>
      <c r="M77" s="249"/>
      <c r="N77" s="248"/>
      <c r="O77" s="249"/>
      <c r="P77" s="250">
        <f t="array" ref="P77">SUM(IF(MOD(COLUMN(F77:O77),2)=0,F77:O77,0))</f>
        <v>0</v>
      </c>
      <c r="Q77" s="250">
        <f t="array" ref="Q77">SUM(IF(MOD(COLUMN(F77:O77),2)=1,F77:O77,0))</f>
        <v>1.5</v>
      </c>
      <c r="R77" s="248"/>
      <c r="S77" s="239"/>
      <c r="T77" s="248"/>
      <c r="U77" s="249">
        <v>1</v>
      </c>
      <c r="V77" s="248"/>
      <c r="W77" s="249"/>
      <c r="X77" s="248"/>
      <c r="Y77" s="249">
        <v>1.5</v>
      </c>
      <c r="Z77" s="248"/>
      <c r="AA77" s="249">
        <v>0.5</v>
      </c>
      <c r="AB77" s="248"/>
      <c r="AC77" s="249">
        <v>1</v>
      </c>
      <c r="AD77" s="250">
        <f t="array" ref="AD77">SUM(IF(MOD(COLUMN(T77:AC77),2)=0,T77:AC77,0))</f>
        <v>0</v>
      </c>
      <c r="AE77" s="250">
        <f t="array" ref="AE77">SUM(IF(MOD(COLUMN(T77:AC77),2)=1,T77:AC77,0))</f>
        <v>4</v>
      </c>
      <c r="AF77" s="248"/>
      <c r="AG77" s="239"/>
      <c r="AH77" s="248"/>
      <c r="AI77" s="249">
        <v>8</v>
      </c>
      <c r="AJ77" s="248"/>
      <c r="AK77" s="249">
        <v>8</v>
      </c>
      <c r="AL77" s="248"/>
      <c r="AM77" s="249">
        <v>1</v>
      </c>
      <c r="AN77" s="248"/>
      <c r="AO77" s="249"/>
      <c r="AP77" s="248"/>
      <c r="AQ77" s="249"/>
      <c r="AR77" s="250">
        <f t="array" ref="AR77">SUM(IF(MOD(COLUMN(AH77:AQ77),2)=0,AH77:AQ77,0))</f>
        <v>0</v>
      </c>
      <c r="AS77" s="250">
        <f t="array" ref="AS77">SUM(IF(MOD(COLUMN(AH77:AQ77),2)=1,AH77:AQ77,0))</f>
        <v>17</v>
      </c>
      <c r="AT77" s="248"/>
      <c r="AU77" s="239"/>
      <c r="AV77" s="248"/>
      <c r="AW77" s="249"/>
      <c r="AX77" s="248"/>
      <c r="AY77" s="374"/>
      <c r="AZ77" s="249"/>
      <c r="BA77" s="373">
        <v>1</v>
      </c>
      <c r="BB77" s="248"/>
      <c r="BC77" s="249">
        <v>3</v>
      </c>
      <c r="BD77" s="375"/>
      <c r="BE77" s="249"/>
      <c r="BF77" s="248"/>
      <c r="BG77" s="249"/>
      <c r="BH77" s="250">
        <f t="array" ref="BH77">SUM(IF(MOD(COLUMN(AV77:BG77),2)=0,AV77:BG77,0))</f>
        <v>0</v>
      </c>
      <c r="BI77" s="250">
        <f t="array" ref="BI77">SUM(IF(MOD(COLUMN(AV77:BG77),2)=1,AV77:BG77,0))</f>
        <v>4</v>
      </c>
      <c r="BJ77" s="248"/>
      <c r="BK77" s="239"/>
      <c r="BL77" s="480"/>
    </row>
    <row r="78" spans="1:597" outlineLevel="1">
      <c r="B78" s="2" t="s">
        <v>22</v>
      </c>
      <c r="C78" s="71" t="s">
        <v>103</v>
      </c>
      <c r="D78" s="246">
        <f t="shared" si="43"/>
        <v>0</v>
      </c>
      <c r="E78" s="247">
        <f t="shared" si="44"/>
        <v>8</v>
      </c>
      <c r="F78" s="269" t="s">
        <v>96</v>
      </c>
      <c r="G78" s="270">
        <v>8</v>
      </c>
      <c r="H78" s="248"/>
      <c r="I78" s="249"/>
      <c r="J78" s="248"/>
      <c r="K78" s="249"/>
      <c r="L78" s="248"/>
      <c r="M78" s="249"/>
      <c r="N78" s="248"/>
      <c r="O78" s="249"/>
      <c r="P78" s="250">
        <f t="array" ref="P78">SUM(IF(MOD(COLUMN(F78:O78),2)=0,F78:O78,0))</f>
        <v>0</v>
      </c>
      <c r="Q78" s="250">
        <f t="array" ref="Q78">SUM(IF(MOD(COLUMN(F78:O78),2)=1,F78:O78,0))</f>
        <v>8</v>
      </c>
      <c r="R78" s="248"/>
      <c r="S78" s="239"/>
      <c r="T78" s="248"/>
      <c r="U78" s="249"/>
      <c r="V78" s="248"/>
      <c r="W78" s="249"/>
      <c r="X78" s="248"/>
      <c r="Y78" s="249"/>
      <c r="Z78" s="248"/>
      <c r="AA78" s="249"/>
      <c r="AB78" s="248"/>
      <c r="AC78" s="249"/>
      <c r="AD78" s="250">
        <f t="array" ref="AD78">SUM(IF(MOD(COLUMN(T78:AC78),2)=0,T78:AC78,0))</f>
        <v>0</v>
      </c>
      <c r="AE78" s="250">
        <f t="array" ref="AE78">SUM(IF(MOD(COLUMN(T78:AC78),2)=1,T78:AC78,0))</f>
        <v>0</v>
      </c>
      <c r="AF78" s="248"/>
      <c r="AG78" s="239"/>
      <c r="AH78" s="248"/>
      <c r="AI78" s="249"/>
      <c r="AJ78" s="248"/>
      <c r="AK78" s="249"/>
      <c r="AL78" s="248"/>
      <c r="AM78" s="249"/>
      <c r="AN78" s="248"/>
      <c r="AO78" s="249"/>
      <c r="AP78" s="248"/>
      <c r="AQ78" s="249"/>
      <c r="AR78" s="250">
        <f t="array" ref="AR78">SUM(IF(MOD(COLUMN(AH78:AQ78),2)=0,AH78:AQ78,0))</f>
        <v>0</v>
      </c>
      <c r="AS78" s="250">
        <f t="array" ref="AS78">SUM(IF(MOD(COLUMN(AH78:AQ78),2)=1,AH78:AQ78,0))</f>
        <v>0</v>
      </c>
      <c r="AT78" s="248"/>
      <c r="AU78" s="239"/>
      <c r="AV78" s="248"/>
      <c r="AW78" s="249"/>
      <c r="AX78" s="248"/>
      <c r="AY78" s="249"/>
      <c r="AZ78" s="378"/>
      <c r="BA78" s="379"/>
      <c r="BB78" s="378"/>
      <c r="BC78" s="379"/>
      <c r="BD78" s="248"/>
      <c r="BE78" s="249"/>
      <c r="BF78" s="248"/>
      <c r="BG78" s="249"/>
      <c r="BH78" s="250">
        <f t="array" ref="BH78">SUM(IF(MOD(COLUMN(AV78:BG78),2)=0,AV78:BG78,0))</f>
        <v>0</v>
      </c>
      <c r="BI78" s="250">
        <f t="array" ref="BI78">SUM(IF(MOD(COLUMN(AV78:BG78),2)=1,AV78:BG78,0))</f>
        <v>0</v>
      </c>
      <c r="BJ78" s="248"/>
      <c r="BK78" s="239"/>
      <c r="BL78" s="480"/>
    </row>
  </sheetData>
  <sheetProtection sheet="1" formatCells="0" formatColumns="0" formatRows="0" insertHyperlinks="0" autoFilter="0" pivotTables="0"/>
  <mergeCells count="29">
    <mergeCell ref="BL15:BL78"/>
    <mergeCell ref="BF15:BG15"/>
    <mergeCell ref="AT14:AU14"/>
    <mergeCell ref="P14:Q14"/>
    <mergeCell ref="R14:S14"/>
    <mergeCell ref="AD14:AE14"/>
    <mergeCell ref="AF14:AG14"/>
    <mergeCell ref="AR14:AS14"/>
    <mergeCell ref="C1:F1"/>
    <mergeCell ref="BB15:BC15"/>
    <mergeCell ref="BH14:BI14"/>
    <mergeCell ref="BJ14:BK14"/>
    <mergeCell ref="BF13:BG13"/>
    <mergeCell ref="BB13:BC13"/>
    <mergeCell ref="BD13:BE13"/>
    <mergeCell ref="BD15:BE15"/>
    <mergeCell ref="BH15:BI15"/>
    <mergeCell ref="BJ15:BK15"/>
    <mergeCell ref="J1:L1"/>
    <mergeCell ref="G1:I1"/>
    <mergeCell ref="M1:O1"/>
    <mergeCell ref="P1:R1"/>
    <mergeCell ref="U3:X3"/>
    <mergeCell ref="U4:X4"/>
    <mergeCell ref="U5:X5"/>
    <mergeCell ref="U6:X6"/>
    <mergeCell ref="U7:X7"/>
    <mergeCell ref="U8:X8"/>
    <mergeCell ref="U2:X2"/>
  </mergeCells>
  <conditionalFormatting sqref="B16:E78 AQ64:BE64 AO64 M73:BE73 K73 F73:I73 F64:AM64 BH16:BK78 F78:BE78 F77:I77 F74:BE75 F76:AY76 L77:AY77 BB76:BE77 F16:BE63 F65:BE72">
    <cfRule type="expression" dxfId="17" priority="9">
      <formula>B$13 = "x"</formula>
    </cfRule>
  </conditionalFormatting>
  <conditionalFormatting sqref="P14 AD14 AR14">
    <cfRule type="expression" dxfId="16" priority="8">
      <formula>OR(P$13 = "x", O$13 = "x")</formula>
    </cfRule>
  </conditionalFormatting>
  <conditionalFormatting sqref="D71:E78">
    <cfRule type="expression" dxfId="15" priority="4">
      <formula>D$13 = "x"</formula>
    </cfRule>
  </conditionalFormatting>
  <conditionalFormatting sqref="B15:BE15 BH15:BK15">
    <cfRule type="expression" dxfId="14" priority="3">
      <formula>B$13 = "x"</formula>
    </cfRule>
  </conditionalFormatting>
  <conditionalFormatting sqref="AP64">
    <cfRule type="expression" dxfId="13" priority="10">
      <formula>AN$13 = "x"</formula>
    </cfRule>
  </conditionalFormatting>
  <conditionalFormatting sqref="BH14">
    <cfRule type="expression" dxfId="12" priority="12">
      <formula>OR(BH$13 = "x", BE$13 = "x")</formula>
    </cfRule>
  </conditionalFormatting>
  <conditionalFormatting sqref="BF16:BG78">
    <cfRule type="expression" dxfId="11" priority="2">
      <formula>BF$13 = "x"</formula>
    </cfRule>
  </conditionalFormatting>
  <conditionalFormatting sqref="BF15:BG15">
    <cfRule type="expression" dxfId="10" priority="1">
      <formula>BF$13 = "x"</formula>
    </cfRule>
  </conditionalFormatting>
  <conditionalFormatting sqref="K77">
    <cfRule type="expression" dxfId="9" priority="14">
      <formula>J$13 = "x"</formula>
    </cfRule>
  </conditionalFormatting>
  <conditionalFormatting sqref="AZ76:AZ77">
    <cfRule type="expression" dxfId="8" priority="16">
      <formula>BA$13 = "x"</formula>
    </cfRule>
  </conditionalFormatting>
  <dataValidations disablePrompts="1" count="1">
    <dataValidation type="custom" allowBlank="1" showInputMessage="1" showErrorMessage="1" sqref="D62:D69" xr:uid="{00000000-0002-0000-0500-000000000000}">
      <formula1>AND(D62&lt;&gt;"Click", D62&lt;&gt; "Clear")</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500-000001000000}">
          <x14:formula1>
            <xm:f>[RBVH_MQB_Productivity_MyMy.xlsx]Reference!#REF!</xm:f>
          </x14:formula1>
          <xm:sqref>B26:B33 B17:B24 B35:B42 B44:B51 B53:B60 B3:B10 B62:B69 B71:B78</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E78"/>
  <sheetViews>
    <sheetView zoomScale="90" zoomScaleNormal="90" workbookViewId="0" xr3:uid="{9B253EF2-77E0-53E3-AE26-4D66ECD923F3}">
      <pane xSplit="5" ySplit="16" topLeftCell="F28" activePane="bottomRight" state="frozen"/>
      <selection pane="bottomRight" activeCell="F34" sqref="F34"/>
      <selection pane="bottomLeft" activeCell="A13" sqref="A13"/>
      <selection pane="topRight" activeCell="F1" sqref="F1"/>
    </sheetView>
  </sheetViews>
  <sheetFormatPr defaultRowHeight="12.75" outlineLevelRow="1"/>
  <cols>
    <col min="2" max="2" width="31.5703125" bestFit="1" customWidth="1"/>
    <col min="3" max="3" width="13.5703125" style="7" bestFit="1" customWidth="1"/>
    <col min="4" max="5" width="12.140625" style="7" customWidth="1"/>
    <col min="6" max="6" width="8.7109375" customWidth="1"/>
    <col min="13" max="13" width="26.28515625" customWidth="1"/>
    <col min="27" max="27" width="50.28515625" customWidth="1"/>
    <col min="34" max="34" width="10.85546875" customWidth="1"/>
    <col min="39" max="39" width="9.7109375" customWidth="1"/>
    <col min="70" max="70" width="3.5703125" customWidth="1"/>
  </cols>
  <sheetData>
    <row r="1" spans="2:70">
      <c r="C1" s="500" t="s">
        <v>10</v>
      </c>
      <c r="D1" s="500"/>
      <c r="E1" s="500"/>
      <c r="F1" s="500"/>
      <c r="G1" s="284" t="s">
        <v>72</v>
      </c>
      <c r="H1" s="284"/>
      <c r="I1" s="285"/>
      <c r="J1" s="274" t="s">
        <v>73</v>
      </c>
      <c r="K1" s="275"/>
      <c r="L1" s="276"/>
      <c r="M1" s="277" t="s">
        <v>74</v>
      </c>
      <c r="N1" s="278"/>
      <c r="O1" s="279"/>
      <c r="P1" s="280" t="s">
        <v>75</v>
      </c>
      <c r="Q1" s="281"/>
      <c r="R1" s="282"/>
      <c r="S1" s="272" t="s">
        <v>106</v>
      </c>
      <c r="T1" s="273"/>
      <c r="U1" s="273"/>
    </row>
    <row r="2" spans="2:70" outlineLevel="1">
      <c r="B2" s="220"/>
      <c r="C2" s="242" t="s">
        <v>76</v>
      </c>
      <c r="D2" s="243" t="s">
        <v>77</v>
      </c>
      <c r="E2" s="243" t="s">
        <v>19</v>
      </c>
      <c r="F2" s="243" t="s">
        <v>20</v>
      </c>
      <c r="G2" s="221" t="s">
        <v>16</v>
      </c>
      <c r="H2" s="222" t="s">
        <v>78</v>
      </c>
      <c r="I2" s="241" t="s">
        <v>114</v>
      </c>
      <c r="J2" s="223" t="s">
        <v>16</v>
      </c>
      <c r="K2" s="224" t="s">
        <v>78</v>
      </c>
      <c r="L2" s="224" t="s">
        <v>80</v>
      </c>
      <c r="M2" s="225" t="s">
        <v>16</v>
      </c>
      <c r="N2" s="226" t="s">
        <v>78</v>
      </c>
      <c r="O2" s="226" t="s">
        <v>79</v>
      </c>
      <c r="P2" s="283" t="s">
        <v>16</v>
      </c>
      <c r="Q2" s="62" t="s">
        <v>78</v>
      </c>
      <c r="R2" s="62" t="s">
        <v>79</v>
      </c>
      <c r="S2" s="227" t="s">
        <v>16</v>
      </c>
      <c r="T2" s="228" t="s">
        <v>78</v>
      </c>
      <c r="U2" s="228" t="s">
        <v>79</v>
      </c>
      <c r="BB2" s="286"/>
    </row>
    <row r="3" spans="2:70" outlineLevel="1">
      <c r="B3" s="2" t="s">
        <v>46</v>
      </c>
      <c r="C3" s="258">
        <f t="shared" ref="C3:C10" ca="1" si="0">SUMIF($B$15:$D$87,B3,$D$15:$D$87)</f>
        <v>48</v>
      </c>
      <c r="D3" s="259">
        <f t="shared" ref="D3:D10" ca="1" si="1">SUMIF($B$15:$E$87,B3,$E$15:$E$87)</f>
        <v>42</v>
      </c>
      <c r="E3" s="259">
        <f ca="1">D3/$C$14</f>
        <v>0.25</v>
      </c>
      <c r="F3" s="287">
        <f ca="1">C3/E3/$C$13</f>
        <v>9.1428571428571423</v>
      </c>
      <c r="G3" s="258">
        <f t="shared" ref="G3:G10" ca="1" si="2">SUMIF($B$15:$D$87,$B3,$J$15:$J$87)</f>
        <v>0</v>
      </c>
      <c r="H3" s="259">
        <f t="shared" ref="H3:H10" ca="1" si="3">SUMIF($B$15:$D$87,$B3,$K$15:$K$87)</f>
        <v>0</v>
      </c>
      <c r="I3" s="258">
        <f t="shared" ref="I3:I10" ca="1" si="4">SUMIF($B$15:$D$87,$B3,$L$15:$L$87)</f>
        <v>0</v>
      </c>
      <c r="J3" s="258">
        <f t="shared" ref="J3:J10" ca="1" si="5">SUMIF($B$15:$D$87,$B3,$X$15:$X$87)</f>
        <v>0</v>
      </c>
      <c r="K3" s="259">
        <f t="shared" ref="K3:K10" ca="1" si="6">SUMIF($B$15:$D$87,$B3,$Y$15:$Y$87)</f>
        <v>0</v>
      </c>
      <c r="L3" s="258">
        <f t="shared" ref="L3:L10" ca="1" si="7">SUMIF($B$15:$D$87,$B3,$Z$15:$Z$87)</f>
        <v>0</v>
      </c>
      <c r="M3" s="258">
        <f t="shared" ref="M3:M10" ca="1" si="8">SUMIF($B$15:$D$87,$B3,$AL$15:$AL$87)</f>
        <v>0</v>
      </c>
      <c r="N3" s="259">
        <f t="shared" ref="N3:N10" ca="1" si="9">SUMIF($B$15:$D$87,$B3,$AM$15:$AM$87)</f>
        <v>0</v>
      </c>
      <c r="O3" s="258">
        <f t="shared" ref="O3:O10" ca="1" si="10">SUMIF($B$15:$D$87,$B3,$AN$15:$AN$87)</f>
        <v>0</v>
      </c>
      <c r="P3" s="258">
        <f t="shared" ref="P3:P10" ca="1" si="11">SUMIF($B$15:$D$87,$B3,$AZ$15:$AZ$87)</f>
        <v>21</v>
      </c>
      <c r="Q3" s="259">
        <f t="shared" ref="Q3:Q10" ca="1" si="12">SUMIF($B$15:$D$87,$B3,$BA$15:$BA$87)</f>
        <v>18</v>
      </c>
      <c r="R3" s="258">
        <f ca="1">SUMIF($B$15:$D$87,$B3,$BB$15:$BB$87)</f>
        <v>0</v>
      </c>
      <c r="S3" s="258">
        <f t="shared" ref="S3:S10" ca="1" si="13">SUMIF($B$15:$D$87,$B3,$BN$15:$BN$87)</f>
        <v>27</v>
      </c>
      <c r="T3" s="259">
        <f t="shared" ref="T3:T10" ca="1" si="14">SUMIF($B$15:$D$87,$B3,$BO$15:$BO$87)</f>
        <v>24</v>
      </c>
      <c r="U3" s="258">
        <f t="shared" ref="U3:U10" ca="1" si="15">SUMIF($B$15:$D$87,$B3,$BP$15:$BP$87)</f>
        <v>0</v>
      </c>
    </row>
    <row r="4" spans="2:70" outlineLevel="1">
      <c r="B4" s="2" t="s">
        <v>48</v>
      </c>
      <c r="C4" s="258">
        <f t="shared" ca="1" si="0"/>
        <v>0</v>
      </c>
      <c r="D4" s="259">
        <f t="shared" ca="1" si="1"/>
        <v>0</v>
      </c>
      <c r="E4" s="259">
        <f t="shared" ref="E4:E9" ca="1" si="16">D4/$C$14</f>
        <v>0</v>
      </c>
      <c r="F4" s="287">
        <v>0</v>
      </c>
      <c r="G4" s="258">
        <f t="shared" ca="1" si="2"/>
        <v>0</v>
      </c>
      <c r="H4" s="259">
        <f t="shared" ca="1" si="3"/>
        <v>0</v>
      </c>
      <c r="I4" s="258">
        <f t="shared" ca="1" si="4"/>
        <v>0</v>
      </c>
      <c r="J4" s="258">
        <f t="shared" ca="1" si="5"/>
        <v>0</v>
      </c>
      <c r="K4" s="259">
        <f t="shared" ca="1" si="6"/>
        <v>0</v>
      </c>
      <c r="L4" s="258">
        <f t="shared" ca="1" si="7"/>
        <v>0</v>
      </c>
      <c r="M4" s="258">
        <f t="shared" ca="1" si="8"/>
        <v>0</v>
      </c>
      <c r="N4" s="259">
        <f t="shared" ca="1" si="9"/>
        <v>0</v>
      </c>
      <c r="O4" s="258">
        <f t="shared" ca="1" si="10"/>
        <v>0</v>
      </c>
      <c r="P4" s="258">
        <f t="shared" ca="1" si="11"/>
        <v>0</v>
      </c>
      <c r="Q4" s="259">
        <f t="shared" ca="1" si="12"/>
        <v>0</v>
      </c>
      <c r="R4" s="258">
        <f t="shared" ref="R4:R10" ca="1" si="17">SUMIF($B$15:$D$87,$B4,$BN$15:$BN$87)</f>
        <v>0</v>
      </c>
      <c r="S4" s="258">
        <f t="shared" ca="1" si="13"/>
        <v>0</v>
      </c>
      <c r="T4" s="259">
        <f t="shared" ca="1" si="14"/>
        <v>0</v>
      </c>
      <c r="U4" s="258">
        <f t="shared" ca="1" si="15"/>
        <v>0</v>
      </c>
    </row>
    <row r="5" spans="2:70" outlineLevel="1">
      <c r="B5" s="2" t="s">
        <v>50</v>
      </c>
      <c r="C5" s="258">
        <f t="shared" ca="1" si="0"/>
        <v>85</v>
      </c>
      <c r="D5" s="259">
        <f t="shared" ca="1" si="1"/>
        <v>361</v>
      </c>
      <c r="E5" s="259">
        <f t="shared" ca="1" si="16"/>
        <v>2.1488095238095237</v>
      </c>
      <c r="F5" s="287">
        <f t="shared" ref="F5:F10" ca="1" si="18">C5/E5/$C$13</f>
        <v>1.8836565096952911</v>
      </c>
      <c r="G5" s="258">
        <f t="shared" ca="1" si="2"/>
        <v>5</v>
      </c>
      <c r="H5" s="259">
        <f t="shared" ca="1" si="3"/>
        <v>37</v>
      </c>
      <c r="I5" s="258">
        <f t="shared" ca="1" si="4"/>
        <v>0</v>
      </c>
      <c r="J5" s="258">
        <f t="shared" ca="1" si="5"/>
        <v>37</v>
      </c>
      <c r="K5" s="259">
        <f t="shared" ca="1" si="6"/>
        <v>119</v>
      </c>
      <c r="L5" s="258">
        <f t="shared" ca="1" si="7"/>
        <v>27</v>
      </c>
      <c r="M5" s="258">
        <f t="shared" ca="1" si="8"/>
        <v>20</v>
      </c>
      <c r="N5" s="259">
        <f t="shared" ca="1" si="9"/>
        <v>69</v>
      </c>
      <c r="O5" s="258">
        <f t="shared" ca="1" si="10"/>
        <v>0</v>
      </c>
      <c r="P5" s="258">
        <f t="shared" ca="1" si="11"/>
        <v>16</v>
      </c>
      <c r="Q5" s="259">
        <f t="shared" ca="1" si="12"/>
        <v>73.5</v>
      </c>
      <c r="R5" s="258">
        <f t="shared" ca="1" si="17"/>
        <v>7</v>
      </c>
      <c r="S5" s="258">
        <f t="shared" ca="1" si="13"/>
        <v>7</v>
      </c>
      <c r="T5" s="259">
        <f t="shared" ca="1" si="14"/>
        <v>62.5</v>
      </c>
      <c r="U5" s="258">
        <f t="shared" ca="1" si="15"/>
        <v>0</v>
      </c>
    </row>
    <row r="6" spans="2:70" outlineLevel="1">
      <c r="B6" s="2" t="s">
        <v>52</v>
      </c>
      <c r="C6" s="258">
        <f t="shared" ca="1" si="0"/>
        <v>11</v>
      </c>
      <c r="D6" s="259">
        <f t="shared" ca="1" si="1"/>
        <v>7.5</v>
      </c>
      <c r="E6" s="259">
        <f t="shared" ca="1" si="16"/>
        <v>4.4642857142857144E-2</v>
      </c>
      <c r="F6" s="287">
        <f t="shared" ca="1" si="18"/>
        <v>11.733333333333334</v>
      </c>
      <c r="G6" s="258">
        <f t="shared" ca="1" si="2"/>
        <v>0</v>
      </c>
      <c r="H6" s="259">
        <f t="shared" ca="1" si="3"/>
        <v>0</v>
      </c>
      <c r="I6" s="258">
        <f t="shared" ca="1" si="4"/>
        <v>0</v>
      </c>
      <c r="J6" s="258">
        <f t="shared" ca="1" si="5"/>
        <v>0</v>
      </c>
      <c r="K6" s="259">
        <f t="shared" ca="1" si="6"/>
        <v>0</v>
      </c>
      <c r="L6" s="258">
        <f t="shared" ca="1" si="7"/>
        <v>0</v>
      </c>
      <c r="M6" s="258">
        <f t="shared" ca="1" si="8"/>
        <v>0</v>
      </c>
      <c r="N6" s="259">
        <f t="shared" ca="1" si="9"/>
        <v>0</v>
      </c>
      <c r="O6" s="258">
        <f t="shared" ca="1" si="10"/>
        <v>0</v>
      </c>
      <c r="P6" s="258">
        <f t="shared" ca="1" si="11"/>
        <v>9</v>
      </c>
      <c r="Q6" s="259">
        <f t="shared" ca="1" si="12"/>
        <v>7</v>
      </c>
      <c r="R6" s="258">
        <f t="shared" ca="1" si="17"/>
        <v>2</v>
      </c>
      <c r="S6" s="258">
        <f t="shared" ca="1" si="13"/>
        <v>2</v>
      </c>
      <c r="T6" s="259">
        <f t="shared" ca="1" si="14"/>
        <v>0.5</v>
      </c>
      <c r="U6" s="258">
        <f t="shared" ca="1" si="15"/>
        <v>0</v>
      </c>
    </row>
    <row r="7" spans="2:70" outlineLevel="1">
      <c r="B7" s="2" t="s">
        <v>54</v>
      </c>
      <c r="C7" s="258">
        <f t="shared" ca="1" si="0"/>
        <v>410</v>
      </c>
      <c r="D7" s="259">
        <f t="shared" ca="1" si="1"/>
        <v>76</v>
      </c>
      <c r="E7" s="259">
        <f t="shared" ca="1" si="16"/>
        <v>0.45238095238095238</v>
      </c>
      <c r="F7" s="287">
        <f t="shared" ca="1" si="18"/>
        <v>43.157894736842103</v>
      </c>
      <c r="G7" s="258">
        <f t="shared" ca="1" si="2"/>
        <v>16</v>
      </c>
      <c r="H7" s="259">
        <f t="shared" ca="1" si="3"/>
        <v>8</v>
      </c>
      <c r="I7" s="258">
        <f t="shared" ca="1" si="4"/>
        <v>0</v>
      </c>
      <c r="J7" s="258">
        <f t="shared" ca="1" si="5"/>
        <v>132</v>
      </c>
      <c r="K7" s="259">
        <f t="shared" ca="1" si="6"/>
        <v>24</v>
      </c>
      <c r="L7" s="258">
        <f t="shared" ca="1" si="7"/>
        <v>0</v>
      </c>
      <c r="M7" s="258">
        <f t="shared" ca="1" si="8"/>
        <v>89</v>
      </c>
      <c r="N7" s="259">
        <f t="shared" ca="1" si="9"/>
        <v>20</v>
      </c>
      <c r="O7" s="258">
        <f t="shared" ca="1" si="10"/>
        <v>0</v>
      </c>
      <c r="P7" s="258">
        <f t="shared" ca="1" si="11"/>
        <v>32</v>
      </c>
      <c r="Q7" s="259">
        <f t="shared" ca="1" si="12"/>
        <v>16</v>
      </c>
      <c r="R7" s="258">
        <f t="shared" ca="1" si="17"/>
        <v>141</v>
      </c>
      <c r="S7" s="258">
        <f t="shared" ca="1" si="13"/>
        <v>141</v>
      </c>
      <c r="T7" s="259">
        <f t="shared" ca="1" si="14"/>
        <v>8</v>
      </c>
      <c r="U7" s="258">
        <f t="shared" ca="1" si="15"/>
        <v>0</v>
      </c>
    </row>
    <row r="8" spans="2:70" outlineLevel="1">
      <c r="B8" s="2" t="s">
        <v>56</v>
      </c>
      <c r="C8" s="258">
        <f t="shared" ca="1" si="0"/>
        <v>0</v>
      </c>
      <c r="D8" s="259">
        <f t="shared" ca="1" si="1"/>
        <v>595</v>
      </c>
      <c r="E8" s="259">
        <f t="shared" ca="1" si="16"/>
        <v>3.5416666666666665</v>
      </c>
      <c r="F8" s="287">
        <f t="shared" ca="1" si="18"/>
        <v>0</v>
      </c>
      <c r="G8" s="258">
        <f t="shared" ca="1" si="2"/>
        <v>0</v>
      </c>
      <c r="H8" s="259">
        <f t="shared" ca="1" si="3"/>
        <v>62</v>
      </c>
      <c r="I8" s="258">
        <f t="shared" ca="1" si="4"/>
        <v>0</v>
      </c>
      <c r="J8" s="258">
        <f t="shared" ca="1" si="5"/>
        <v>0</v>
      </c>
      <c r="K8" s="259">
        <f t="shared" ca="1" si="6"/>
        <v>122</v>
      </c>
      <c r="L8" s="258">
        <f t="shared" ca="1" si="7"/>
        <v>0</v>
      </c>
      <c r="M8" s="258">
        <f t="shared" ca="1" si="8"/>
        <v>0</v>
      </c>
      <c r="N8" s="259">
        <f t="shared" ca="1" si="9"/>
        <v>162.5</v>
      </c>
      <c r="O8" s="258">
        <f t="shared" ca="1" si="10"/>
        <v>0</v>
      </c>
      <c r="P8" s="258">
        <f t="shared" ca="1" si="11"/>
        <v>0</v>
      </c>
      <c r="Q8" s="259">
        <f t="shared" ca="1" si="12"/>
        <v>113.5</v>
      </c>
      <c r="R8" s="258">
        <f t="shared" ca="1" si="17"/>
        <v>0</v>
      </c>
      <c r="S8" s="258">
        <f t="shared" ca="1" si="13"/>
        <v>0</v>
      </c>
      <c r="T8" s="259">
        <f t="shared" ca="1" si="14"/>
        <v>135</v>
      </c>
      <c r="U8" s="258">
        <f t="shared" ca="1" si="15"/>
        <v>0</v>
      </c>
    </row>
    <row r="9" spans="2:70" outlineLevel="1">
      <c r="B9" s="2" t="s">
        <v>21</v>
      </c>
      <c r="C9" s="258">
        <f t="shared" ca="1" si="0"/>
        <v>0</v>
      </c>
      <c r="D9" s="259">
        <f t="shared" ca="1" si="1"/>
        <v>85.5</v>
      </c>
      <c r="E9" s="259">
        <f t="shared" ca="1" si="16"/>
        <v>0.5089285714285714</v>
      </c>
      <c r="F9" s="287">
        <f t="shared" ca="1" si="18"/>
        <v>0</v>
      </c>
      <c r="G9" s="258">
        <f t="shared" ca="1" si="2"/>
        <v>0</v>
      </c>
      <c r="H9" s="259">
        <f t="shared" ca="1" si="3"/>
        <v>8</v>
      </c>
      <c r="I9" s="258">
        <f t="shared" ca="1" si="4"/>
        <v>0</v>
      </c>
      <c r="J9" s="258">
        <f t="shared" ca="1" si="5"/>
        <v>0</v>
      </c>
      <c r="K9" s="259">
        <f t="shared" ca="1" si="6"/>
        <v>21</v>
      </c>
      <c r="L9" s="258">
        <f t="shared" ca="1" si="7"/>
        <v>0</v>
      </c>
      <c r="M9" s="258">
        <f t="shared" ca="1" si="8"/>
        <v>0</v>
      </c>
      <c r="N9" s="259">
        <f t="shared" ca="1" si="9"/>
        <v>18</v>
      </c>
      <c r="O9" s="258">
        <f t="shared" ca="1" si="10"/>
        <v>0</v>
      </c>
      <c r="P9" s="258">
        <f t="shared" ca="1" si="11"/>
        <v>0</v>
      </c>
      <c r="Q9" s="259">
        <f t="shared" ca="1" si="12"/>
        <v>12.5</v>
      </c>
      <c r="R9" s="258">
        <f t="shared" ca="1" si="17"/>
        <v>0</v>
      </c>
      <c r="S9" s="258">
        <f t="shared" ca="1" si="13"/>
        <v>0</v>
      </c>
      <c r="T9" s="259">
        <f t="shared" ca="1" si="14"/>
        <v>26</v>
      </c>
      <c r="U9" s="258">
        <f t="shared" ca="1" si="15"/>
        <v>0</v>
      </c>
    </row>
    <row r="10" spans="2:70" outlineLevel="1">
      <c r="B10" s="2" t="s">
        <v>22</v>
      </c>
      <c r="C10" s="258">
        <f t="shared" ca="1" si="0"/>
        <v>0</v>
      </c>
      <c r="D10" s="259">
        <f t="shared" ca="1" si="1"/>
        <v>80</v>
      </c>
      <c r="E10" s="259">
        <f ca="1">7-SUM(E3:E9)</f>
        <v>5.3571428571428825E-2</v>
      </c>
      <c r="F10" s="287">
        <f t="shared" ca="1" si="18"/>
        <v>0</v>
      </c>
      <c r="G10" s="258">
        <f t="shared" ca="1" si="2"/>
        <v>0</v>
      </c>
      <c r="H10" s="259">
        <f t="shared" ca="1" si="3"/>
        <v>0</v>
      </c>
      <c r="I10" s="258">
        <f t="shared" ca="1" si="4"/>
        <v>0</v>
      </c>
      <c r="J10" s="258">
        <f t="shared" ca="1" si="5"/>
        <v>0</v>
      </c>
      <c r="K10" s="259">
        <f t="shared" ca="1" si="6"/>
        <v>0</v>
      </c>
      <c r="L10" s="258">
        <f t="shared" ca="1" si="7"/>
        <v>0</v>
      </c>
      <c r="M10" s="258">
        <f t="shared" ca="1" si="8"/>
        <v>0</v>
      </c>
      <c r="N10" s="259">
        <f t="shared" ca="1" si="9"/>
        <v>16</v>
      </c>
      <c r="O10" s="258">
        <f t="shared" ca="1" si="10"/>
        <v>0</v>
      </c>
      <c r="P10" s="258">
        <f t="shared" ca="1" si="11"/>
        <v>0</v>
      </c>
      <c r="Q10" s="259">
        <f t="shared" ca="1" si="12"/>
        <v>40</v>
      </c>
      <c r="R10" s="258">
        <f t="shared" ca="1" si="17"/>
        <v>0</v>
      </c>
      <c r="S10" s="258">
        <f t="shared" ca="1" si="13"/>
        <v>0</v>
      </c>
      <c r="T10" s="259">
        <f t="shared" ca="1" si="14"/>
        <v>24</v>
      </c>
      <c r="U10" s="258">
        <f t="shared" ca="1" si="15"/>
        <v>0</v>
      </c>
    </row>
    <row r="11" spans="2:70" ht="7.5" customHeight="1" outlineLevel="1" collapsed="1">
      <c r="F11" s="229"/>
    </row>
    <row r="12" spans="2:70" ht="7.5" customHeight="1" outlineLevel="1">
      <c r="F12" s="7"/>
    </row>
    <row r="13" spans="2:70" s="232" customFormat="1" ht="12.95" customHeight="1" outlineLevel="1">
      <c r="B13" s="218" t="s">
        <v>82</v>
      </c>
      <c r="C13" s="218">
        <v>21</v>
      </c>
      <c r="D13" s="218"/>
      <c r="E13" s="230"/>
      <c r="F13" s="482" t="str">
        <f>IF(OR(WEEKDAY(F15,17)=1,WEEKDAY(F15,17)=7),"x","")</f>
        <v/>
      </c>
      <c r="G13" s="483"/>
      <c r="H13" s="482" t="str">
        <f t="shared" ref="H13" si="19">IF(OR(WEEKDAY(H15,17)=1,WEEKDAY(H15,17)=7),"x","")</f>
        <v/>
      </c>
      <c r="I13" s="483"/>
      <c r="J13" s="231" t="str">
        <f t="shared" ref="J13:N13" si="20">IF(OR(WEEKDAY(J15,17)=1,WEEKDAY(J15,17)=7),"x","")</f>
        <v>x</v>
      </c>
      <c r="K13" s="231" t="str">
        <f t="shared" si="20"/>
        <v>x</v>
      </c>
      <c r="L13" s="231" t="str">
        <f t="shared" si="20"/>
        <v>x</v>
      </c>
      <c r="M13" s="231" t="str">
        <f t="shared" si="20"/>
        <v>x</v>
      </c>
      <c r="N13" s="482" t="str">
        <f t="shared" si="20"/>
        <v/>
      </c>
      <c r="O13" s="483"/>
      <c r="P13" s="482" t="str">
        <f t="shared" ref="P13" si="21">IF(OR(WEEKDAY(P15,17)=1,WEEKDAY(P15,17)=7),"x","")</f>
        <v/>
      </c>
      <c r="Q13" s="483"/>
      <c r="R13" s="482" t="str">
        <f t="shared" ref="R13" si="22">IF(OR(WEEKDAY(R15,17)=1,WEEKDAY(R15,17)=7),"x","")</f>
        <v/>
      </c>
      <c r="S13" s="483"/>
      <c r="T13" s="482" t="str">
        <f t="shared" ref="T13" si="23">IF(OR(WEEKDAY(T15,17)=1,WEEKDAY(T15,17)=7),"x","")</f>
        <v/>
      </c>
      <c r="U13" s="483"/>
      <c r="V13" s="482" t="str">
        <f t="shared" ref="V13" si="24">IF(OR(WEEKDAY(V15,17)=1,WEEKDAY(V15,17)=7),"x","")</f>
        <v/>
      </c>
      <c r="W13" s="483"/>
      <c r="X13" s="231" t="str">
        <f t="shared" ref="X13:AV13" si="25">IF(OR(WEEKDAY(X15,17)=1,WEEKDAY(X15,17)=7),"x","")</f>
        <v>x</v>
      </c>
      <c r="Y13" s="231" t="str">
        <f t="shared" si="25"/>
        <v>x</v>
      </c>
      <c r="Z13" s="231" t="str">
        <f t="shared" si="25"/>
        <v>x</v>
      </c>
      <c r="AA13" s="231" t="str">
        <f t="shared" si="25"/>
        <v>x</v>
      </c>
      <c r="AB13" s="482" t="str">
        <f t="shared" si="25"/>
        <v/>
      </c>
      <c r="AC13" s="483"/>
      <c r="AD13" s="482" t="str">
        <f t="shared" ref="AD13:AX13" si="26">IF(OR(WEEKDAY(AD15,17)=1,WEEKDAY(AD15,17)=7),"x","")</f>
        <v/>
      </c>
      <c r="AE13" s="483"/>
      <c r="AF13" s="482" t="str">
        <f t="shared" ref="AF13:BC13" si="27">IF(OR(WEEKDAY(AF15,17)=1,WEEKDAY(AF15,17)=7),"x","")</f>
        <v/>
      </c>
      <c r="AG13" s="483"/>
      <c r="AH13" s="482" t="str">
        <f t="shared" ref="AH13" si="28">IF(OR(WEEKDAY(AH15,17)=1,WEEKDAY(AH15,17)=7),"x","")</f>
        <v/>
      </c>
      <c r="AI13" s="483"/>
      <c r="AJ13" s="482" t="str">
        <f t="shared" ref="AJ13:BD13" si="29">IF(OR(WEEKDAY(AJ15,17)=1,WEEKDAY(AJ15,17)=7),"x","")</f>
        <v/>
      </c>
      <c r="AK13" s="483"/>
      <c r="AL13" s="231" t="str">
        <f t="shared" ref="AL13:BJ13" si="30">IF(OR(WEEKDAY(AL15,17)=1,WEEKDAY(AL15,17)=7),"x","")</f>
        <v>x</v>
      </c>
      <c r="AM13" s="231" t="str">
        <f t="shared" si="30"/>
        <v>x</v>
      </c>
      <c r="AN13" s="231" t="str">
        <f t="shared" si="30"/>
        <v>x</v>
      </c>
      <c r="AO13" s="231" t="str">
        <f t="shared" si="30"/>
        <v>x</v>
      </c>
      <c r="AP13" s="482" t="str">
        <f t="shared" si="30"/>
        <v/>
      </c>
      <c r="AQ13" s="483"/>
      <c r="AR13" s="482" t="str">
        <f t="shared" ref="AR13:BL13" si="31">IF(OR(WEEKDAY(AR15,17)=1,WEEKDAY(AR15,17)=7),"x","")</f>
        <v/>
      </c>
      <c r="AS13" s="483"/>
      <c r="AT13" s="482" t="str">
        <f t="shared" ref="AT13" si="32">IF(OR(WEEKDAY(AT15,17)=1,WEEKDAY(AT15,17)=7),"x","")</f>
        <v/>
      </c>
      <c r="AU13" s="483"/>
      <c r="AV13" s="482" t="str">
        <f t="shared" si="25"/>
        <v/>
      </c>
      <c r="AW13" s="483"/>
      <c r="AX13" s="482" t="str">
        <f t="shared" si="26"/>
        <v/>
      </c>
      <c r="AY13" s="483"/>
      <c r="AZ13" s="231" t="str">
        <f t="shared" si="27"/>
        <v>x</v>
      </c>
      <c r="BA13" s="231" t="str">
        <f t="shared" si="27"/>
        <v>x</v>
      </c>
      <c r="BB13" s="231" t="str">
        <f t="shared" si="27"/>
        <v>x</v>
      </c>
      <c r="BC13" s="231" t="str">
        <f t="shared" si="27"/>
        <v>x</v>
      </c>
      <c r="BD13" s="482" t="str">
        <f t="shared" si="29"/>
        <v/>
      </c>
      <c r="BE13" s="483"/>
      <c r="BF13" s="482" t="str">
        <f t="shared" si="30"/>
        <v/>
      </c>
      <c r="BG13" s="483"/>
      <c r="BH13" s="482" t="str">
        <f t="shared" ref="BH13" si="33">IF(OR(WEEKDAY(BH15,17)=1,WEEKDAY(BH15,17)=7),"x","")</f>
        <v/>
      </c>
      <c r="BI13" s="483"/>
      <c r="BJ13" s="482" t="str">
        <f t="shared" si="30"/>
        <v/>
      </c>
      <c r="BK13" s="483"/>
      <c r="BL13" s="482" t="str">
        <f t="shared" si="31"/>
        <v/>
      </c>
      <c r="BM13" s="483"/>
      <c r="BN13" s="231" t="str">
        <f t="shared" ref="BN13:BQ13" si="34">IF(OR(WEEKDAY(BN15,17)=1,WEEKDAY(BN15,17)=7),"x","")</f>
        <v>x</v>
      </c>
      <c r="BO13" s="231" t="str">
        <f t="shared" si="34"/>
        <v>x</v>
      </c>
      <c r="BP13" s="231" t="str">
        <f t="shared" si="34"/>
        <v>x</v>
      </c>
      <c r="BQ13" s="231" t="str">
        <f t="shared" si="34"/>
        <v>x</v>
      </c>
    </row>
    <row r="14" spans="2:70" s="7" customFormat="1" ht="12.95" customHeight="1">
      <c r="B14" s="218" t="s">
        <v>84</v>
      </c>
      <c r="C14" s="218">
        <f>C13*8</f>
        <v>168</v>
      </c>
      <c r="D14" s="218"/>
      <c r="E14" s="230"/>
      <c r="F14" s="233"/>
      <c r="G14" s="234"/>
      <c r="H14" s="233"/>
      <c r="I14" s="234"/>
      <c r="J14" s="477" t="s">
        <v>85</v>
      </c>
      <c r="K14" s="478"/>
      <c r="L14" s="477" t="s">
        <v>86</v>
      </c>
      <c r="M14" s="478"/>
      <c r="N14" s="233"/>
      <c r="O14" s="234"/>
      <c r="P14" s="233"/>
      <c r="Q14" s="234"/>
      <c r="R14" s="233"/>
      <c r="S14" s="234"/>
      <c r="T14" s="233"/>
      <c r="U14" s="234"/>
      <c r="V14" s="233"/>
      <c r="W14" s="234"/>
      <c r="X14" s="477" t="s">
        <v>87</v>
      </c>
      <c r="Y14" s="478"/>
      <c r="Z14" s="477" t="s">
        <v>86</v>
      </c>
      <c r="AA14" s="478"/>
      <c r="AB14" s="233"/>
      <c r="AC14" s="234"/>
      <c r="AD14" s="233"/>
      <c r="AE14" s="234"/>
      <c r="AF14" s="233"/>
      <c r="AG14" s="234"/>
      <c r="AH14" s="233"/>
      <c r="AI14" s="234"/>
      <c r="AJ14" s="233"/>
      <c r="AK14" s="234"/>
      <c r="AL14" s="477" t="s">
        <v>88</v>
      </c>
      <c r="AM14" s="478"/>
      <c r="AN14" s="477" t="s">
        <v>86</v>
      </c>
      <c r="AO14" s="478"/>
      <c r="AP14" s="233"/>
      <c r="AQ14" s="234"/>
      <c r="AR14" s="233"/>
      <c r="AS14" s="234"/>
      <c r="AT14" s="233"/>
      <c r="AU14" s="234"/>
      <c r="AV14" s="233"/>
      <c r="AW14" s="234"/>
      <c r="AX14" s="233"/>
      <c r="AY14" s="234"/>
      <c r="AZ14" s="477" t="s">
        <v>89</v>
      </c>
      <c r="BA14" s="478"/>
      <c r="BB14" s="477" t="s">
        <v>86</v>
      </c>
      <c r="BC14" s="478"/>
      <c r="BD14" s="233"/>
      <c r="BE14" s="234"/>
      <c r="BF14" s="233"/>
      <c r="BG14" s="234"/>
      <c r="BH14" s="233"/>
      <c r="BI14" s="234"/>
      <c r="BJ14" s="233"/>
      <c r="BK14" s="234"/>
      <c r="BL14" s="233"/>
      <c r="BM14" s="234"/>
      <c r="BN14" s="477" t="s">
        <v>107</v>
      </c>
      <c r="BO14" s="478"/>
      <c r="BP14" s="477" t="s">
        <v>86</v>
      </c>
      <c r="BQ14" s="478"/>
      <c r="BR14"/>
    </row>
    <row r="15" spans="2:70" s="7" customFormat="1" ht="12.95" customHeight="1">
      <c r="B15" s="218" t="s">
        <v>90</v>
      </c>
      <c r="C15" s="218" t="s">
        <v>91</v>
      </c>
      <c r="D15" s="218" t="s">
        <v>92</v>
      </c>
      <c r="E15" s="230" t="s">
        <v>92</v>
      </c>
      <c r="F15" s="477">
        <v>43678</v>
      </c>
      <c r="G15" s="478"/>
      <c r="H15" s="477">
        <v>43679</v>
      </c>
      <c r="I15" s="478"/>
      <c r="J15" s="477">
        <v>43680</v>
      </c>
      <c r="K15" s="478"/>
      <c r="L15" s="477">
        <v>43681</v>
      </c>
      <c r="M15" s="478"/>
      <c r="N15" s="477">
        <v>43682</v>
      </c>
      <c r="O15" s="478"/>
      <c r="P15" s="477">
        <v>43683</v>
      </c>
      <c r="Q15" s="478"/>
      <c r="R15" s="477">
        <v>43684</v>
      </c>
      <c r="S15" s="478"/>
      <c r="T15" s="477">
        <v>43685</v>
      </c>
      <c r="U15" s="478"/>
      <c r="V15" s="477">
        <v>43686</v>
      </c>
      <c r="W15" s="478"/>
      <c r="X15" s="477">
        <v>43687</v>
      </c>
      <c r="Y15" s="478"/>
      <c r="Z15" s="477">
        <v>43688</v>
      </c>
      <c r="AA15" s="478"/>
      <c r="AB15" s="477">
        <v>43689</v>
      </c>
      <c r="AC15" s="478"/>
      <c r="AD15" s="477">
        <v>43690</v>
      </c>
      <c r="AE15" s="478"/>
      <c r="AF15" s="477">
        <v>43691</v>
      </c>
      <c r="AG15" s="478"/>
      <c r="AH15" s="477">
        <v>43692</v>
      </c>
      <c r="AI15" s="478"/>
      <c r="AJ15" s="477">
        <v>43693</v>
      </c>
      <c r="AK15" s="478"/>
      <c r="AL15" s="477">
        <v>43694</v>
      </c>
      <c r="AM15" s="478"/>
      <c r="AN15" s="477">
        <v>43695</v>
      </c>
      <c r="AO15" s="478"/>
      <c r="AP15" s="477">
        <v>43696</v>
      </c>
      <c r="AQ15" s="478"/>
      <c r="AR15" s="477">
        <v>43697</v>
      </c>
      <c r="AS15" s="478"/>
      <c r="AT15" s="477">
        <v>43698</v>
      </c>
      <c r="AU15" s="478"/>
      <c r="AV15" s="477">
        <v>43699</v>
      </c>
      <c r="AW15" s="478"/>
      <c r="AX15" s="477">
        <v>43700</v>
      </c>
      <c r="AY15" s="478"/>
      <c r="AZ15" s="477">
        <v>43701</v>
      </c>
      <c r="BA15" s="478"/>
      <c r="BB15" s="477">
        <v>43702</v>
      </c>
      <c r="BC15" s="478"/>
      <c r="BD15" s="477">
        <v>43703</v>
      </c>
      <c r="BE15" s="478"/>
      <c r="BF15" s="477">
        <v>43704</v>
      </c>
      <c r="BG15" s="478"/>
      <c r="BH15" s="477">
        <v>43705</v>
      </c>
      <c r="BI15" s="478"/>
      <c r="BJ15" s="477">
        <v>43706</v>
      </c>
      <c r="BK15" s="478"/>
      <c r="BL15" s="477">
        <v>43707</v>
      </c>
      <c r="BM15" s="478"/>
      <c r="BN15" s="477">
        <v>43708</v>
      </c>
      <c r="BO15" s="478"/>
      <c r="BP15" s="477">
        <v>43709</v>
      </c>
      <c r="BQ15" s="478"/>
      <c r="BR15" s="479"/>
    </row>
    <row r="16" spans="2:70" s="7" customFormat="1">
      <c r="B16" s="219"/>
      <c r="C16" s="219"/>
      <c r="D16" s="219" t="s">
        <v>93</v>
      </c>
      <c r="E16" s="219" t="s">
        <v>19</v>
      </c>
      <c r="F16" s="235" t="s">
        <v>16</v>
      </c>
      <c r="G16" s="235" t="s">
        <v>115</v>
      </c>
      <c r="H16" s="29" t="s">
        <v>16</v>
      </c>
      <c r="I16" s="29" t="s">
        <v>19</v>
      </c>
      <c r="J16" s="29" t="s">
        <v>16</v>
      </c>
      <c r="K16" s="29" t="s">
        <v>19</v>
      </c>
      <c r="L16" s="29" t="s">
        <v>16</v>
      </c>
      <c r="M16" s="29" t="s">
        <v>94</v>
      </c>
      <c r="N16" s="29" t="s">
        <v>16</v>
      </c>
      <c r="O16" s="29" t="s">
        <v>19</v>
      </c>
      <c r="P16" s="29" t="s">
        <v>16</v>
      </c>
      <c r="Q16" s="29" t="s">
        <v>19</v>
      </c>
      <c r="R16" s="29" t="s">
        <v>16</v>
      </c>
      <c r="S16" s="29" t="s">
        <v>19</v>
      </c>
      <c r="T16" s="29" t="s">
        <v>16</v>
      </c>
      <c r="U16" s="29" t="s">
        <v>19</v>
      </c>
      <c r="V16" s="29" t="s">
        <v>16</v>
      </c>
      <c r="W16" s="29" t="s">
        <v>19</v>
      </c>
      <c r="X16" s="29" t="s">
        <v>16</v>
      </c>
      <c r="Y16" s="29" t="s">
        <v>19</v>
      </c>
      <c r="Z16" s="29" t="s">
        <v>16</v>
      </c>
      <c r="AA16" s="29" t="s">
        <v>94</v>
      </c>
      <c r="AB16" s="29" t="s">
        <v>16</v>
      </c>
      <c r="AC16" s="29" t="s">
        <v>19</v>
      </c>
      <c r="AD16" s="29" t="s">
        <v>16</v>
      </c>
      <c r="AE16" s="29" t="s">
        <v>19</v>
      </c>
      <c r="AF16" s="29" t="s">
        <v>16</v>
      </c>
      <c r="AG16" s="29" t="s">
        <v>19</v>
      </c>
      <c r="AH16" s="29" t="s">
        <v>16</v>
      </c>
      <c r="AI16" s="29" t="s">
        <v>19</v>
      </c>
      <c r="AJ16" s="29" t="s">
        <v>16</v>
      </c>
      <c r="AK16" s="29" t="s">
        <v>19</v>
      </c>
      <c r="AL16" s="29" t="s">
        <v>16</v>
      </c>
      <c r="AM16" s="29" t="s">
        <v>19</v>
      </c>
      <c r="AN16" s="29" t="s">
        <v>16</v>
      </c>
      <c r="AO16" s="29" t="s">
        <v>94</v>
      </c>
      <c r="AP16" s="29" t="s">
        <v>16</v>
      </c>
      <c r="AQ16" s="29" t="s">
        <v>19</v>
      </c>
      <c r="AR16" s="29" t="s">
        <v>16</v>
      </c>
      <c r="AS16" s="29" t="s">
        <v>19</v>
      </c>
      <c r="AT16" s="29" t="s">
        <v>16</v>
      </c>
      <c r="AU16" s="29" t="s">
        <v>19</v>
      </c>
      <c r="AV16" s="29" t="s">
        <v>16</v>
      </c>
      <c r="AW16" s="29" t="s">
        <v>19</v>
      </c>
      <c r="AX16" s="29" t="s">
        <v>16</v>
      </c>
      <c r="AY16" s="29" t="s">
        <v>19</v>
      </c>
      <c r="AZ16" s="29" t="s">
        <v>16</v>
      </c>
      <c r="BA16" s="29" t="s">
        <v>19</v>
      </c>
      <c r="BB16" s="29" t="s">
        <v>16</v>
      </c>
      <c r="BC16" s="29" t="s">
        <v>94</v>
      </c>
      <c r="BD16" s="29" t="s">
        <v>16</v>
      </c>
      <c r="BE16" s="29" t="s">
        <v>19</v>
      </c>
      <c r="BF16" s="29" t="s">
        <v>16</v>
      </c>
      <c r="BG16" s="29" t="s">
        <v>19</v>
      </c>
      <c r="BH16" s="29" t="s">
        <v>16</v>
      </c>
      <c r="BI16" s="29" t="s">
        <v>19</v>
      </c>
      <c r="BJ16" s="29" t="s">
        <v>16</v>
      </c>
      <c r="BK16" s="29" t="s">
        <v>19</v>
      </c>
      <c r="BL16" s="29" t="s">
        <v>16</v>
      </c>
      <c r="BM16" s="29" t="s">
        <v>19</v>
      </c>
      <c r="BN16" s="29" t="s">
        <v>16</v>
      </c>
      <c r="BO16" s="29" t="s">
        <v>19</v>
      </c>
      <c r="BP16" s="29" t="s">
        <v>16</v>
      </c>
      <c r="BQ16" s="29" t="s">
        <v>94</v>
      </c>
      <c r="BR16" s="480"/>
    </row>
    <row r="17" spans="2:70" outlineLevel="1">
      <c r="B17" s="2" t="s">
        <v>46</v>
      </c>
      <c r="C17" s="71" t="s">
        <v>95</v>
      </c>
      <c r="D17" s="246">
        <f t="shared" ref="D17:D24" si="35">SUMIF($F$14:$BO$14,"*Total*",$F17:$BO17)</f>
        <v>1</v>
      </c>
      <c r="E17" s="247">
        <f>SUMIFS(F17:BQ17, $F$13:$BQ$13,"x",$F$16:$BQ$16,"*Effort*")</f>
        <v>2</v>
      </c>
      <c r="F17" s="248"/>
      <c r="G17" s="249">
        <v>0</v>
      </c>
      <c r="H17" s="248"/>
      <c r="I17" s="249">
        <v>0</v>
      </c>
      <c r="J17" s="250">
        <f t="array" ref="J17">SUM(IF(MOD(COLUMN(F17:I17),2)=0,F17:I17,0))</f>
        <v>0</v>
      </c>
      <c r="K17" s="250">
        <f t="array" ref="K17">SUM(IF(MOD(COLUMN(G17:J17),2)=1,G17:J17,0))</f>
        <v>0</v>
      </c>
      <c r="L17" s="248"/>
      <c r="M17" s="239"/>
      <c r="N17" s="248"/>
      <c r="O17" s="249">
        <v>0</v>
      </c>
      <c r="P17" s="248"/>
      <c r="Q17" s="249">
        <v>0</v>
      </c>
      <c r="R17" s="248"/>
      <c r="S17" s="249">
        <v>0</v>
      </c>
      <c r="T17" s="248"/>
      <c r="U17" s="249">
        <v>0</v>
      </c>
      <c r="V17" s="248"/>
      <c r="W17" s="249">
        <v>0</v>
      </c>
      <c r="X17" s="250">
        <f t="array" ref="X17">SUM(IF(MOD(COLUMN(N17:W17),2)=0,N17:W17,0))</f>
        <v>0</v>
      </c>
      <c r="Y17" s="250">
        <f t="array" ref="Y17">SUM(IF(MOD(COLUMN(N17:W17),2)=1,N17:W17,0))</f>
        <v>0</v>
      </c>
      <c r="Z17" s="248"/>
      <c r="AA17" s="239"/>
      <c r="AB17" s="248"/>
      <c r="AC17" s="249">
        <v>0</v>
      </c>
      <c r="AD17" s="248"/>
      <c r="AE17" s="249">
        <v>0</v>
      </c>
      <c r="AF17" s="248"/>
      <c r="AG17" s="249">
        <v>0</v>
      </c>
      <c r="AH17" s="248"/>
      <c r="AI17" s="249">
        <v>0</v>
      </c>
      <c r="AJ17" s="248"/>
      <c r="AK17" s="249">
        <v>0</v>
      </c>
      <c r="AL17" s="250">
        <f t="array" ref="AL17">SUM(IF(MOD(COLUMN(AB17:AK17),2)=0,AB17:AK17,0))</f>
        <v>0</v>
      </c>
      <c r="AM17" s="250">
        <f t="array" ref="AM17">SUM(IF(MOD(COLUMN(AB17:AK17),2)=1,AB17:AK17,0))</f>
        <v>0</v>
      </c>
      <c r="AN17" s="248"/>
      <c r="AO17" s="239"/>
      <c r="AP17" s="248">
        <v>1</v>
      </c>
      <c r="AQ17" s="249">
        <v>2</v>
      </c>
      <c r="AR17" s="248"/>
      <c r="AS17" s="249">
        <v>0</v>
      </c>
      <c r="AT17" s="248"/>
      <c r="AU17" s="249">
        <v>0</v>
      </c>
      <c r="AV17" s="248"/>
      <c r="AW17" s="249">
        <v>0</v>
      </c>
      <c r="AX17" s="248"/>
      <c r="AY17" s="249">
        <v>0</v>
      </c>
      <c r="AZ17" s="250">
        <f t="array" ref="AZ17">SUM(IF(MOD(COLUMN(AP17:AY17),2)=0,AP17:AY17,0))</f>
        <v>1</v>
      </c>
      <c r="BA17" s="250">
        <f t="array" ref="BA17">SUM(IF(MOD(COLUMN(AP17:AY17),2)=1,AP17:AY17,0))</f>
        <v>2</v>
      </c>
      <c r="BB17" s="248"/>
      <c r="BC17" s="239"/>
      <c r="BD17" s="248"/>
      <c r="BE17" s="249">
        <v>0</v>
      </c>
      <c r="BF17" s="248"/>
      <c r="BG17" s="249">
        <v>0</v>
      </c>
      <c r="BH17" s="248"/>
      <c r="BI17" s="249">
        <v>0</v>
      </c>
      <c r="BJ17" s="248"/>
      <c r="BK17" s="249">
        <v>0</v>
      </c>
      <c r="BL17" s="248"/>
      <c r="BM17" s="249">
        <v>0</v>
      </c>
      <c r="BN17" s="250">
        <f t="array" ref="BN17">SUM(IF(MOD(COLUMN(BD17:BM17),2)=0,BD17:BM17,0))</f>
        <v>0</v>
      </c>
      <c r="BO17" s="250">
        <f t="array" ref="BO17">SUM(IF(MOD(COLUMN(BD17:BM17),2)=1,BD17:BM17,0))</f>
        <v>0</v>
      </c>
      <c r="BP17" s="248"/>
      <c r="BQ17" s="239"/>
      <c r="BR17" s="480"/>
    </row>
    <row r="18" spans="2:70" outlineLevel="1">
      <c r="B18" s="2" t="s">
        <v>48</v>
      </c>
      <c r="C18" s="71" t="s">
        <v>95</v>
      </c>
      <c r="D18" s="246">
        <f t="shared" si="35"/>
        <v>0</v>
      </c>
      <c r="E18" s="247">
        <f t="shared" ref="E18:E78" si="36">SUMIFS(F18:BQ18, $F$13:$BQ$13,"x",$F$16:$BQ$16,"*Effort*")</f>
        <v>0</v>
      </c>
      <c r="F18" s="248"/>
      <c r="G18" s="249">
        <v>0</v>
      </c>
      <c r="H18" s="248"/>
      <c r="I18" s="249">
        <v>0</v>
      </c>
      <c r="J18" s="250">
        <f t="array" ref="J18">SUM(IF(MOD(COLUMN(F18:I18),2)=0,F18:I18,0))</f>
        <v>0</v>
      </c>
      <c r="K18" s="250">
        <f t="array" ref="K18">SUM(IF(MOD(COLUMN(G18:J18),2)=1,G18:J18,0))</f>
        <v>0</v>
      </c>
      <c r="L18" s="248"/>
      <c r="M18" s="239"/>
      <c r="N18" s="248"/>
      <c r="O18" s="249">
        <v>0</v>
      </c>
      <c r="P18" s="248"/>
      <c r="Q18" s="249">
        <v>0</v>
      </c>
      <c r="R18" s="248"/>
      <c r="S18" s="249">
        <v>0</v>
      </c>
      <c r="T18" s="248"/>
      <c r="U18" s="249">
        <v>0</v>
      </c>
      <c r="V18" s="248"/>
      <c r="W18" s="249">
        <v>0</v>
      </c>
      <c r="X18" s="250">
        <f t="array" ref="X18">SUM(IF(MOD(COLUMN(N18:W18),2)=0,N18:W18,0))</f>
        <v>0</v>
      </c>
      <c r="Y18" s="250">
        <f t="array" ref="Y18">SUM(IF(MOD(COLUMN(N18:W18),2)=1,N18:W18,0))</f>
        <v>0</v>
      </c>
      <c r="Z18" s="248"/>
      <c r="AA18" s="239"/>
      <c r="AB18" s="248"/>
      <c r="AC18" s="249">
        <v>0</v>
      </c>
      <c r="AD18" s="248"/>
      <c r="AE18" s="249">
        <v>0</v>
      </c>
      <c r="AF18" s="248"/>
      <c r="AG18" s="249">
        <v>0</v>
      </c>
      <c r="AH18" s="248"/>
      <c r="AI18" s="249">
        <v>0</v>
      </c>
      <c r="AJ18" s="248"/>
      <c r="AK18" s="249">
        <v>0</v>
      </c>
      <c r="AL18" s="250">
        <f t="array" ref="AL18">SUM(IF(MOD(COLUMN(AB18:AK18),2)=0,AB18:AK18,0))</f>
        <v>0</v>
      </c>
      <c r="AM18" s="250">
        <f t="array" ref="AM18">SUM(IF(MOD(COLUMN(AB18:AK18),2)=1,AB18:AK18,0))</f>
        <v>0</v>
      </c>
      <c r="AN18" s="248"/>
      <c r="AO18" s="239"/>
      <c r="AP18" s="248"/>
      <c r="AQ18" s="249">
        <v>0</v>
      </c>
      <c r="AR18" s="248"/>
      <c r="AS18" s="249">
        <v>0</v>
      </c>
      <c r="AT18" s="248"/>
      <c r="AU18" s="249">
        <v>0</v>
      </c>
      <c r="AV18" s="248"/>
      <c r="AW18" s="249">
        <v>0</v>
      </c>
      <c r="AX18" s="248"/>
      <c r="AY18" s="249">
        <v>0</v>
      </c>
      <c r="AZ18" s="250">
        <f t="array" ref="AZ18">SUM(IF(MOD(COLUMN(AP18:AY18),2)=0,AP18:AY18,0))</f>
        <v>0</v>
      </c>
      <c r="BA18" s="250">
        <f t="array" ref="BA18">SUM(IF(MOD(COLUMN(AP18:AY18),2)=1,AP18:AY18,0))</f>
        <v>0</v>
      </c>
      <c r="BB18" s="248"/>
      <c r="BC18" s="239"/>
      <c r="BD18" s="248"/>
      <c r="BE18" s="249">
        <v>0</v>
      </c>
      <c r="BF18" s="248"/>
      <c r="BG18" s="249">
        <v>0</v>
      </c>
      <c r="BH18" s="248"/>
      <c r="BI18" s="249">
        <v>0</v>
      </c>
      <c r="BJ18" s="248"/>
      <c r="BK18" s="249">
        <v>0</v>
      </c>
      <c r="BL18" s="248"/>
      <c r="BM18" s="249">
        <v>0</v>
      </c>
      <c r="BN18" s="250">
        <f t="array" ref="BN18">SUM(IF(MOD(COLUMN(BD18:BM18),2)=0,BD18:BM18,0))</f>
        <v>0</v>
      </c>
      <c r="BO18" s="250">
        <f t="array" ref="BO18">SUM(IF(MOD(COLUMN(BD18:BM18),2)=1,BD18:BM18,0))</f>
        <v>0</v>
      </c>
      <c r="BP18" s="248"/>
      <c r="BQ18" s="239"/>
      <c r="BR18" s="480"/>
    </row>
    <row r="19" spans="2:70" ht="93.75" customHeight="1" outlineLevel="1">
      <c r="B19" s="2" t="s">
        <v>50</v>
      </c>
      <c r="C19" s="71" t="s">
        <v>95</v>
      </c>
      <c r="D19" s="246">
        <f t="shared" si="35"/>
        <v>17</v>
      </c>
      <c r="E19" s="247">
        <f t="shared" si="36"/>
        <v>39</v>
      </c>
      <c r="F19" s="248"/>
      <c r="G19" s="249">
        <v>4</v>
      </c>
      <c r="H19" s="248"/>
      <c r="I19" s="249">
        <v>1</v>
      </c>
      <c r="J19" s="250">
        <f t="array" ref="J19">SUM(IF(MOD(COLUMN(F19:I19),2)=0,F19:I19,0))</f>
        <v>0</v>
      </c>
      <c r="K19" s="250">
        <f t="array" ref="K19">SUM(IF(MOD(COLUMN(G19:J19),2)=1,G19:J19,0))</f>
        <v>5</v>
      </c>
      <c r="L19" s="248"/>
      <c r="M19" s="239"/>
      <c r="N19" s="248"/>
      <c r="O19" s="249">
        <v>8</v>
      </c>
      <c r="P19" s="248"/>
      <c r="Q19" s="249">
        <v>8</v>
      </c>
      <c r="R19" s="248"/>
      <c r="S19" s="249">
        <v>8</v>
      </c>
      <c r="T19" s="248"/>
      <c r="U19" s="249">
        <v>0</v>
      </c>
      <c r="V19" s="248"/>
      <c r="W19" s="249">
        <v>0</v>
      </c>
      <c r="X19" s="250">
        <f t="array" ref="X19">SUM(IF(MOD(COLUMN(N19:W19),2)=0,N19:W19,0))</f>
        <v>0</v>
      </c>
      <c r="Y19" s="250">
        <f t="array" ref="Y19">SUM(IF(MOD(COLUMN(N19:W19),2)=1,N19:W19,0))</f>
        <v>24</v>
      </c>
      <c r="Z19" s="248">
        <v>27</v>
      </c>
      <c r="AA19" s="260" t="s">
        <v>116</v>
      </c>
      <c r="AB19" s="248"/>
      <c r="AC19" s="249">
        <v>0</v>
      </c>
      <c r="AD19" s="248">
        <v>14</v>
      </c>
      <c r="AE19" s="249">
        <v>4</v>
      </c>
      <c r="AF19" s="248"/>
      <c r="AG19" s="249">
        <v>2</v>
      </c>
      <c r="AH19" s="248"/>
      <c r="AI19" s="249">
        <v>0</v>
      </c>
      <c r="AJ19" s="248">
        <v>3</v>
      </c>
      <c r="AK19" s="249">
        <v>2</v>
      </c>
      <c r="AL19" s="250">
        <f t="array" ref="AL19">SUM(IF(MOD(COLUMN(AB19:AK19),2)=0,AB19:AK19,0))</f>
        <v>17</v>
      </c>
      <c r="AM19" s="250">
        <f t="array" ref="AM19">SUM(IF(MOD(COLUMN(AB19:AK19),2)=1,AB19:AK19,0))</f>
        <v>8</v>
      </c>
      <c r="AN19" s="248"/>
      <c r="AO19" s="239"/>
      <c r="AP19" s="248"/>
      <c r="AQ19" s="249">
        <v>0</v>
      </c>
      <c r="AR19" s="248"/>
      <c r="AS19" s="249">
        <v>0</v>
      </c>
      <c r="AT19" s="248"/>
      <c r="AU19" s="249">
        <v>0</v>
      </c>
      <c r="AV19" s="248"/>
      <c r="AW19" s="249">
        <v>0</v>
      </c>
      <c r="AX19" s="248"/>
      <c r="AY19" s="249">
        <v>0</v>
      </c>
      <c r="AZ19" s="250">
        <f t="array" ref="AZ19">SUM(IF(MOD(COLUMN(AP19:AY19),2)=0,AP19:AY19,0))</f>
        <v>0</v>
      </c>
      <c r="BA19" s="250">
        <f t="array" ref="BA19">SUM(IF(MOD(COLUMN(AP19:AY19),2)=1,AP19:AY19,0))</f>
        <v>0</v>
      </c>
      <c r="BB19" s="248"/>
      <c r="BC19" s="239"/>
      <c r="BD19" s="248"/>
      <c r="BE19" s="249">
        <v>0</v>
      </c>
      <c r="BF19" s="248"/>
      <c r="BG19" s="249">
        <v>0</v>
      </c>
      <c r="BH19" s="248"/>
      <c r="BI19" s="249">
        <v>2</v>
      </c>
      <c r="BJ19" s="248"/>
      <c r="BK19" s="249">
        <v>0</v>
      </c>
      <c r="BL19" s="248"/>
      <c r="BM19" s="249">
        <v>0</v>
      </c>
      <c r="BN19" s="250">
        <f t="array" ref="BN19">SUM(IF(MOD(COLUMN(BD19:BM19),2)=0,BD19:BM19,0))</f>
        <v>0</v>
      </c>
      <c r="BO19" s="250">
        <f t="array" ref="BO19">SUM(IF(MOD(COLUMN(BD19:BM19),2)=1,BD19:BM19,0))</f>
        <v>2</v>
      </c>
      <c r="BP19" s="248"/>
      <c r="BQ19" s="239"/>
      <c r="BR19" s="480"/>
    </row>
    <row r="20" spans="2:70" outlineLevel="1">
      <c r="B20" s="2" t="s">
        <v>52</v>
      </c>
      <c r="C20" s="71" t="s">
        <v>95</v>
      </c>
      <c r="D20" s="246">
        <f t="shared" si="35"/>
        <v>11</v>
      </c>
      <c r="E20" s="247">
        <f t="shared" si="36"/>
        <v>7.5</v>
      </c>
      <c r="F20" s="248"/>
      <c r="G20" s="249">
        <v>0</v>
      </c>
      <c r="H20" s="248"/>
      <c r="I20" s="249">
        <v>0</v>
      </c>
      <c r="J20" s="250">
        <f t="array" ref="J20">SUM(IF(MOD(COLUMN(F20:I20),2)=0,F20:I20,0))</f>
        <v>0</v>
      </c>
      <c r="K20" s="250">
        <f t="array" ref="K20">SUM(IF(MOD(COLUMN(G20:J20),2)=1,G20:J20,0))</f>
        <v>0</v>
      </c>
      <c r="L20" s="248"/>
      <c r="M20" s="239"/>
      <c r="N20" s="248"/>
      <c r="O20" s="249">
        <v>0</v>
      </c>
      <c r="P20" s="248"/>
      <c r="Q20" s="249">
        <v>0</v>
      </c>
      <c r="R20" s="248"/>
      <c r="S20" s="249">
        <v>0</v>
      </c>
      <c r="T20" s="248"/>
      <c r="U20" s="249">
        <v>0</v>
      </c>
      <c r="V20" s="248"/>
      <c r="W20" s="249">
        <v>0</v>
      </c>
      <c r="X20" s="250">
        <f t="array" ref="X20">SUM(IF(MOD(COLUMN(N20:W20),2)=0,N20:W20,0))</f>
        <v>0</v>
      </c>
      <c r="Y20" s="250">
        <f t="array" ref="Y20">SUM(IF(MOD(COLUMN(N20:W20),2)=1,N20:W20,0))</f>
        <v>0</v>
      </c>
      <c r="Z20" s="248"/>
      <c r="AA20" s="239"/>
      <c r="AB20" s="248"/>
      <c r="AC20" s="249">
        <v>0</v>
      </c>
      <c r="AD20" s="248"/>
      <c r="AE20" s="249">
        <v>0</v>
      </c>
      <c r="AF20" s="248"/>
      <c r="AG20" s="249">
        <v>0</v>
      </c>
      <c r="AH20" s="248"/>
      <c r="AI20" s="249">
        <v>0</v>
      </c>
      <c r="AJ20" s="248"/>
      <c r="AK20" s="249">
        <v>0</v>
      </c>
      <c r="AL20" s="250">
        <f t="array" ref="AL20">SUM(IF(MOD(COLUMN(AB20:AK20),2)=0,AB20:AK20,0))</f>
        <v>0</v>
      </c>
      <c r="AM20" s="250">
        <f t="array" ref="AM20">SUM(IF(MOD(COLUMN(AB20:AK20),2)=1,AB20:AK20,0))</f>
        <v>0</v>
      </c>
      <c r="AN20" s="248"/>
      <c r="AO20" s="239"/>
      <c r="AP20" s="248"/>
      <c r="AQ20" s="249">
        <v>0</v>
      </c>
      <c r="AR20" s="248"/>
      <c r="AS20" s="249">
        <v>2</v>
      </c>
      <c r="AT20" s="248"/>
      <c r="AU20" s="249">
        <v>0</v>
      </c>
      <c r="AV20" s="248"/>
      <c r="AW20" s="249">
        <v>2</v>
      </c>
      <c r="AX20" s="248">
        <v>9</v>
      </c>
      <c r="AY20" s="249">
        <v>3</v>
      </c>
      <c r="AZ20" s="250">
        <f t="array" ref="AZ20">SUM(IF(MOD(COLUMN(AP20:AY20),2)=0,AP20:AY20,0))</f>
        <v>9</v>
      </c>
      <c r="BA20" s="250">
        <f t="array" ref="BA20">SUM(IF(MOD(COLUMN(AP20:AY20),2)=1,AP20:AY20,0))</f>
        <v>7</v>
      </c>
      <c r="BB20" s="248"/>
      <c r="BC20" s="239"/>
      <c r="BD20" s="248"/>
      <c r="BE20" s="249">
        <v>0</v>
      </c>
      <c r="BF20" s="248"/>
      <c r="BG20" s="249">
        <v>0</v>
      </c>
      <c r="BH20" s="248"/>
      <c r="BI20" s="249">
        <v>0</v>
      </c>
      <c r="BJ20" s="248">
        <v>2</v>
      </c>
      <c r="BK20" s="249">
        <v>0.5</v>
      </c>
      <c r="BL20" s="248"/>
      <c r="BM20" s="249">
        <v>0</v>
      </c>
      <c r="BN20" s="250">
        <f t="array" ref="BN20">SUM(IF(MOD(COLUMN(BD20:BM20),2)=0,BD20:BM20,0))</f>
        <v>2</v>
      </c>
      <c r="BO20" s="250">
        <f t="array" ref="BO20">SUM(IF(MOD(COLUMN(BD20:BM20),2)=1,BD20:BM20,0))</f>
        <v>0.5</v>
      </c>
      <c r="BP20" s="248"/>
      <c r="BQ20" s="239"/>
      <c r="BR20" s="480"/>
    </row>
    <row r="21" spans="2:70" outlineLevel="1">
      <c r="B21" s="88" t="s">
        <v>54</v>
      </c>
      <c r="C21" s="71" t="s">
        <v>95</v>
      </c>
      <c r="D21" s="246">
        <f t="shared" si="35"/>
        <v>0</v>
      </c>
      <c r="E21" s="247">
        <f t="shared" si="36"/>
        <v>0</v>
      </c>
      <c r="F21" s="248"/>
      <c r="G21" s="249">
        <v>0</v>
      </c>
      <c r="H21" s="248"/>
      <c r="I21" s="249">
        <v>0</v>
      </c>
      <c r="J21" s="250">
        <f t="array" ref="J21">SUM(IF(MOD(COLUMN(F21:I21),2)=0,F21:I21,0))</f>
        <v>0</v>
      </c>
      <c r="K21" s="250">
        <f t="array" ref="K21">SUM(IF(MOD(COLUMN(G21:J21),2)=1,G21:J21,0))</f>
        <v>0</v>
      </c>
      <c r="L21" s="248"/>
      <c r="M21" s="239"/>
      <c r="N21" s="248"/>
      <c r="O21" s="249">
        <v>0</v>
      </c>
      <c r="P21" s="248"/>
      <c r="Q21" s="249">
        <v>0</v>
      </c>
      <c r="R21" s="248"/>
      <c r="S21" s="249">
        <v>0</v>
      </c>
      <c r="T21" s="248"/>
      <c r="U21" s="249">
        <v>0</v>
      </c>
      <c r="V21" s="248"/>
      <c r="W21" s="249">
        <v>0</v>
      </c>
      <c r="X21" s="250">
        <f t="array" ref="X21">SUM(IF(MOD(COLUMN(N21:W21),2)=0,N21:W21,0))</f>
        <v>0</v>
      </c>
      <c r="Y21" s="250">
        <f t="array" ref="Y21">SUM(IF(MOD(COLUMN(N21:W21),2)=1,N21:W21,0))</f>
        <v>0</v>
      </c>
      <c r="Z21" s="248"/>
      <c r="AA21" s="239"/>
      <c r="AB21" s="248"/>
      <c r="AC21" s="249">
        <v>0</v>
      </c>
      <c r="AD21" s="248"/>
      <c r="AE21" s="249">
        <v>0</v>
      </c>
      <c r="AF21" s="248"/>
      <c r="AG21" s="249">
        <v>0</v>
      </c>
      <c r="AH21" s="248"/>
      <c r="AI21" s="249">
        <v>0</v>
      </c>
      <c r="AJ21" s="248"/>
      <c r="AK21" s="249">
        <v>0</v>
      </c>
      <c r="AL21" s="250">
        <f t="array" ref="AL21">SUM(IF(MOD(COLUMN(AB21:AK21),2)=0,AB21:AK21,0))</f>
        <v>0</v>
      </c>
      <c r="AM21" s="250">
        <f t="array" ref="AM21">SUM(IF(MOD(COLUMN(AB21:AK21),2)=1,AB21:AK21,0))</f>
        <v>0</v>
      </c>
      <c r="AN21" s="248"/>
      <c r="AO21" s="239"/>
      <c r="AP21" s="248"/>
      <c r="AQ21" s="249">
        <v>0</v>
      </c>
      <c r="AR21" s="248"/>
      <c r="AS21" s="249">
        <v>0</v>
      </c>
      <c r="AT21" s="248"/>
      <c r="AU21" s="249">
        <v>0</v>
      </c>
      <c r="AV21" s="248"/>
      <c r="AW21" s="249">
        <v>0</v>
      </c>
      <c r="AX21" s="248"/>
      <c r="AY21" s="249">
        <v>0</v>
      </c>
      <c r="AZ21" s="250">
        <f t="array" ref="AZ21">SUM(IF(MOD(COLUMN(AP21:AY21),2)=0,AP21:AY21,0))</f>
        <v>0</v>
      </c>
      <c r="BA21" s="250">
        <f t="array" ref="BA21">SUM(IF(MOD(COLUMN(AP21:AY21),2)=1,AP21:AY21,0))</f>
        <v>0</v>
      </c>
      <c r="BB21" s="248"/>
      <c r="BC21" s="239"/>
      <c r="BD21" s="248"/>
      <c r="BE21" s="249">
        <v>0</v>
      </c>
      <c r="BF21" s="248"/>
      <c r="BG21" s="249">
        <v>0</v>
      </c>
      <c r="BH21" s="248"/>
      <c r="BI21" s="249">
        <v>0</v>
      </c>
      <c r="BJ21" s="248"/>
      <c r="BK21" s="249">
        <v>0</v>
      </c>
      <c r="BL21" s="248"/>
      <c r="BM21" s="249">
        <v>0</v>
      </c>
      <c r="BN21" s="250">
        <f t="array" ref="BN21">SUM(IF(MOD(COLUMN(BD21:BM21),2)=0,BD21:BM21,0))</f>
        <v>0</v>
      </c>
      <c r="BO21" s="250">
        <f t="array" ref="BO21">SUM(IF(MOD(COLUMN(BD21:BM21),2)=1,BD21:BM21,0))</f>
        <v>0</v>
      </c>
      <c r="BP21" s="248"/>
      <c r="BQ21" s="239"/>
      <c r="BR21" s="480"/>
    </row>
    <row r="22" spans="2:70" outlineLevel="1">
      <c r="B22" s="88" t="s">
        <v>56</v>
      </c>
      <c r="C22" s="71" t="s">
        <v>95</v>
      </c>
      <c r="D22" s="246">
        <f t="shared" si="35"/>
        <v>0</v>
      </c>
      <c r="E22" s="247">
        <f t="shared" si="36"/>
        <v>122.5</v>
      </c>
      <c r="F22" s="248"/>
      <c r="G22" s="249">
        <v>4</v>
      </c>
      <c r="H22" s="248"/>
      <c r="I22" s="249">
        <v>7</v>
      </c>
      <c r="J22" s="250">
        <f t="array" ref="J22">SUM(IF(MOD(COLUMN(F22:I22),2)=0,F22:I22,0))</f>
        <v>0</v>
      </c>
      <c r="K22" s="250">
        <f t="array" ref="K22">SUM(IF(MOD(COLUMN(G22:J22),2)=1,G22:J22,0))</f>
        <v>11</v>
      </c>
      <c r="L22" s="248"/>
      <c r="M22" s="239"/>
      <c r="N22" s="248"/>
      <c r="O22" s="249">
        <v>0</v>
      </c>
      <c r="P22" s="248"/>
      <c r="Q22" s="249">
        <v>0</v>
      </c>
      <c r="R22" s="248"/>
      <c r="S22" s="249">
        <v>0</v>
      </c>
      <c r="T22" s="248"/>
      <c r="U22" s="249">
        <v>8</v>
      </c>
      <c r="V22" s="248"/>
      <c r="W22" s="249">
        <v>8</v>
      </c>
      <c r="X22" s="250">
        <f t="array" ref="X22">SUM(IF(MOD(COLUMN(N22:W22),2)=0,N22:W22,0))</f>
        <v>0</v>
      </c>
      <c r="Y22" s="250">
        <f t="array" ref="Y22">SUM(IF(MOD(COLUMN(N22:W22),2)=1,N22:W22,0))</f>
        <v>16</v>
      </c>
      <c r="Z22" s="248"/>
      <c r="AA22" s="239"/>
      <c r="AB22" s="248"/>
      <c r="AC22" s="249">
        <v>8</v>
      </c>
      <c r="AD22" s="248"/>
      <c r="AE22" s="249">
        <v>4</v>
      </c>
      <c r="AF22" s="248"/>
      <c r="AG22" s="249">
        <v>6</v>
      </c>
      <c r="AH22" s="248"/>
      <c r="AI22" s="249">
        <v>0</v>
      </c>
      <c r="AJ22" s="248"/>
      <c r="AK22" s="249">
        <v>6</v>
      </c>
      <c r="AL22" s="250">
        <f t="array" ref="AL22">SUM(IF(MOD(COLUMN(AB22:AK22),2)=0,AB22:AK22,0))</f>
        <v>0</v>
      </c>
      <c r="AM22" s="250">
        <f t="array" ref="AM22">SUM(IF(MOD(COLUMN(AB22:AK22),2)=1,AB22:AK22,0))</f>
        <v>24</v>
      </c>
      <c r="AN22" s="248"/>
      <c r="AO22" s="239"/>
      <c r="AP22" s="248"/>
      <c r="AQ22" s="249">
        <v>6</v>
      </c>
      <c r="AR22" s="248"/>
      <c r="AS22" s="249">
        <v>6</v>
      </c>
      <c r="AT22" s="248"/>
      <c r="AU22" s="249">
        <v>8</v>
      </c>
      <c r="AV22" s="248"/>
      <c r="AW22" s="249">
        <v>6</v>
      </c>
      <c r="AX22" s="248"/>
      <c r="AY22" s="249">
        <v>6</v>
      </c>
      <c r="AZ22" s="250">
        <f t="array" ref="AZ22">SUM(IF(MOD(COLUMN(AP22:AY22),2)=0,AP22:AY22,0))</f>
        <v>0</v>
      </c>
      <c r="BA22" s="250">
        <f t="array" ref="BA22">SUM(IF(MOD(COLUMN(AP22:AY22),2)=1,AP22:AY22,0))</f>
        <v>32</v>
      </c>
      <c r="BB22" s="248"/>
      <c r="BC22" s="239"/>
      <c r="BD22" s="248"/>
      <c r="BE22" s="249">
        <v>8</v>
      </c>
      <c r="BF22" s="248"/>
      <c r="BG22" s="249">
        <v>8</v>
      </c>
      <c r="BH22" s="248"/>
      <c r="BI22" s="249">
        <v>8</v>
      </c>
      <c r="BJ22" s="248"/>
      <c r="BK22" s="249">
        <v>7.5</v>
      </c>
      <c r="BL22" s="248"/>
      <c r="BM22" s="249">
        <v>8</v>
      </c>
      <c r="BN22" s="250">
        <f t="array" ref="BN22">SUM(IF(MOD(COLUMN(BD22:BM22),2)=0,BD22:BM22,0))</f>
        <v>0</v>
      </c>
      <c r="BO22" s="250">
        <f t="array" ref="BO22">SUM(IF(MOD(COLUMN(BD22:BM22),2)=1,BD22:BM22,0))</f>
        <v>39.5</v>
      </c>
      <c r="BP22" s="248"/>
      <c r="BQ22" s="239"/>
      <c r="BR22" s="480"/>
    </row>
    <row r="23" spans="2:70" outlineLevel="1">
      <c r="B23" s="88" t="s">
        <v>21</v>
      </c>
      <c r="C23" s="71" t="s">
        <v>95</v>
      </c>
      <c r="D23" s="246">
        <f t="shared" si="35"/>
        <v>0</v>
      </c>
      <c r="E23" s="247">
        <f t="shared" si="36"/>
        <v>0</v>
      </c>
      <c r="F23" s="248"/>
      <c r="G23" s="249">
        <v>0</v>
      </c>
      <c r="H23" s="248"/>
      <c r="I23" s="249">
        <v>0</v>
      </c>
      <c r="J23" s="250">
        <f t="array" ref="J23">SUM(IF(MOD(COLUMN(F23:I23),2)=0,F23:I23,0))</f>
        <v>0</v>
      </c>
      <c r="K23" s="250">
        <f t="array" ref="K23">SUM(IF(MOD(COLUMN(G23:J23),2)=1,G23:J23,0))</f>
        <v>0</v>
      </c>
      <c r="L23" s="248"/>
      <c r="M23" s="239"/>
      <c r="N23" s="248"/>
      <c r="O23" s="249">
        <v>0</v>
      </c>
      <c r="P23" s="248"/>
      <c r="Q23" s="249">
        <v>0</v>
      </c>
      <c r="R23" s="248"/>
      <c r="S23" s="249">
        <v>0</v>
      </c>
      <c r="T23" s="248"/>
      <c r="U23" s="249">
        <v>0</v>
      </c>
      <c r="V23" s="248"/>
      <c r="W23" s="249">
        <v>0</v>
      </c>
      <c r="X23" s="250">
        <f t="array" ref="X23">SUM(IF(MOD(COLUMN(N23:W23),2)=0,N23:W23,0))</f>
        <v>0</v>
      </c>
      <c r="Y23" s="250">
        <f t="array" ref="Y23">SUM(IF(MOD(COLUMN(N23:W23),2)=1,N23:W23,0))</f>
        <v>0</v>
      </c>
      <c r="Z23" s="248"/>
      <c r="AA23" s="239"/>
      <c r="AB23" s="248"/>
      <c r="AC23" s="249">
        <v>0</v>
      </c>
      <c r="AD23" s="248"/>
      <c r="AE23" s="249">
        <v>0</v>
      </c>
      <c r="AF23" s="248"/>
      <c r="AG23" s="249">
        <v>0</v>
      </c>
      <c r="AH23" s="248"/>
      <c r="AI23" s="249">
        <v>0</v>
      </c>
      <c r="AJ23" s="248"/>
      <c r="AK23" s="249">
        <v>0</v>
      </c>
      <c r="AL23" s="250">
        <f t="array" ref="AL23">SUM(IF(MOD(COLUMN(AB23:AK23),2)=0,AB23:AK23,0))</f>
        <v>0</v>
      </c>
      <c r="AM23" s="250">
        <f t="array" ref="AM23">SUM(IF(MOD(COLUMN(AB23:AK23),2)=1,AB23:AK23,0))</f>
        <v>0</v>
      </c>
      <c r="AN23" s="248"/>
      <c r="AO23" s="239"/>
      <c r="AP23" s="248"/>
      <c r="AQ23" s="249">
        <v>0</v>
      </c>
      <c r="AR23" s="248"/>
      <c r="AS23" s="249">
        <v>0</v>
      </c>
      <c r="AT23" s="248"/>
      <c r="AU23" s="249">
        <v>0</v>
      </c>
      <c r="AV23" s="248"/>
      <c r="AW23" s="249">
        <v>0</v>
      </c>
      <c r="AX23" s="248"/>
      <c r="AY23" s="249">
        <v>0</v>
      </c>
      <c r="AZ23" s="250">
        <f t="array" ref="AZ23">SUM(IF(MOD(COLUMN(AP23:AY23),2)=0,AP23:AY23,0))</f>
        <v>0</v>
      </c>
      <c r="BA23" s="250">
        <f t="array" ref="BA23">SUM(IF(MOD(COLUMN(AP23:AY23),2)=1,AP23:AY23,0))</f>
        <v>0</v>
      </c>
      <c r="BB23" s="248"/>
      <c r="BC23" s="239"/>
      <c r="BD23" s="248"/>
      <c r="BE23" s="249">
        <v>0</v>
      </c>
      <c r="BF23" s="248"/>
      <c r="BG23" s="249">
        <v>0</v>
      </c>
      <c r="BH23" s="248"/>
      <c r="BI23" s="249">
        <v>0</v>
      </c>
      <c r="BJ23" s="248"/>
      <c r="BK23" s="249">
        <v>0</v>
      </c>
      <c r="BL23" s="248"/>
      <c r="BM23" s="249">
        <v>0</v>
      </c>
      <c r="BN23" s="250">
        <f t="array" ref="BN23">SUM(IF(MOD(COLUMN(BD23:BM23),2)=0,BD23:BM23,0))</f>
        <v>0</v>
      </c>
      <c r="BO23" s="250">
        <f t="array" ref="BO23">SUM(IF(MOD(COLUMN(BD23:BM23),2)=1,BD23:BM23,0))</f>
        <v>0</v>
      </c>
      <c r="BP23" s="248"/>
      <c r="BQ23" s="239"/>
      <c r="BR23" s="480"/>
    </row>
    <row r="24" spans="2:70" outlineLevel="1">
      <c r="B24" s="2" t="s">
        <v>22</v>
      </c>
      <c r="C24" s="71" t="s">
        <v>95</v>
      </c>
      <c r="D24" s="246">
        <f t="shared" si="35"/>
        <v>0</v>
      </c>
      <c r="E24" s="247">
        <f t="shared" si="36"/>
        <v>8</v>
      </c>
      <c r="F24" s="248"/>
      <c r="G24" s="249">
        <v>0</v>
      </c>
      <c r="H24" s="248"/>
      <c r="I24" s="249">
        <v>0</v>
      </c>
      <c r="J24" s="250">
        <f t="array" ref="J24">SUM(IF(MOD(COLUMN(F24:I24),2)=0,F24:I24,0))</f>
        <v>0</v>
      </c>
      <c r="K24" s="250">
        <f t="array" ref="K24">SUM(IF(MOD(COLUMN(G24:J24),2)=1,G24:J24,0))</f>
        <v>0</v>
      </c>
      <c r="L24" s="248"/>
      <c r="M24" s="239"/>
      <c r="N24" s="248"/>
      <c r="O24" s="249">
        <v>0</v>
      </c>
      <c r="P24" s="248"/>
      <c r="Q24" s="249">
        <v>0</v>
      </c>
      <c r="R24" s="248"/>
      <c r="S24" s="249">
        <v>0</v>
      </c>
      <c r="T24" s="248"/>
      <c r="U24" s="249">
        <v>0</v>
      </c>
      <c r="V24" s="248"/>
      <c r="W24" s="249">
        <v>0</v>
      </c>
      <c r="X24" s="250">
        <f t="array" ref="X24">SUM(IF(MOD(COLUMN(N24:W24),2)=0,N24:W24,0))</f>
        <v>0</v>
      </c>
      <c r="Y24" s="250">
        <f t="array" ref="Y24">SUM(IF(MOD(COLUMN(N24:W24),2)=1,N24:W24,0))</f>
        <v>0</v>
      </c>
      <c r="Z24" s="248"/>
      <c r="AA24" s="239"/>
      <c r="AB24" s="248"/>
      <c r="AC24" s="249">
        <v>0</v>
      </c>
      <c r="AD24" s="248"/>
      <c r="AE24" s="249">
        <v>0</v>
      </c>
      <c r="AF24" s="248"/>
      <c r="AG24" s="249">
        <v>0</v>
      </c>
      <c r="AH24" s="248"/>
      <c r="AI24" s="249">
        <v>8</v>
      </c>
      <c r="AJ24" s="248"/>
      <c r="AK24" s="249">
        <v>0</v>
      </c>
      <c r="AL24" s="250">
        <f t="array" ref="AL24">SUM(IF(MOD(COLUMN(AB24:AK24),2)=0,AB24:AK24,0))</f>
        <v>0</v>
      </c>
      <c r="AM24" s="250">
        <f t="array" ref="AM24">SUM(IF(MOD(COLUMN(AB24:AK24),2)=1,AB24:AK24,0))</f>
        <v>8</v>
      </c>
      <c r="AN24" s="248"/>
      <c r="AO24" s="239"/>
      <c r="AP24" s="248"/>
      <c r="AQ24" s="249">
        <v>0</v>
      </c>
      <c r="AR24" s="248"/>
      <c r="AS24" s="249">
        <v>0</v>
      </c>
      <c r="AT24" s="248"/>
      <c r="AU24" s="249">
        <v>0</v>
      </c>
      <c r="AV24" s="248"/>
      <c r="AW24" s="249">
        <v>0</v>
      </c>
      <c r="AX24" s="248"/>
      <c r="AY24" s="249">
        <v>0</v>
      </c>
      <c r="AZ24" s="250">
        <f t="array" ref="AZ24">SUM(IF(MOD(COLUMN(AP24:AY24),2)=0,AP24:AY24,0))</f>
        <v>0</v>
      </c>
      <c r="BA24" s="250">
        <f t="array" ref="BA24">SUM(IF(MOD(COLUMN(AP24:AY24),2)=1,AP24:AY24,0))</f>
        <v>0</v>
      </c>
      <c r="BB24" s="248"/>
      <c r="BC24" s="239"/>
      <c r="BD24" s="248"/>
      <c r="BE24" s="249">
        <v>0</v>
      </c>
      <c r="BF24" s="248"/>
      <c r="BG24" s="249">
        <v>0</v>
      </c>
      <c r="BH24" s="248"/>
      <c r="BI24" s="249">
        <v>0</v>
      </c>
      <c r="BJ24" s="248"/>
      <c r="BK24" s="249">
        <v>0</v>
      </c>
      <c r="BL24" s="248"/>
      <c r="BM24" s="249">
        <v>0</v>
      </c>
      <c r="BN24" s="250">
        <f t="array" ref="BN24">SUM(IF(MOD(COLUMN(BD24:BM24),2)=0,BD24:BM24,0))</f>
        <v>0</v>
      </c>
      <c r="BO24" s="250">
        <f t="array" ref="BO24">SUM(IF(MOD(COLUMN(BD24:BM24),2)=1,BD24:BM24,0))</f>
        <v>0</v>
      </c>
      <c r="BP24" s="248"/>
      <c r="BQ24" s="239"/>
      <c r="BR24" s="480"/>
    </row>
    <row r="25" spans="2:70" s="236" customFormat="1">
      <c r="C25" s="237"/>
      <c r="D25" s="251"/>
      <c r="E25" s="252"/>
      <c r="F25" s="253"/>
      <c r="G25" s="254"/>
      <c r="H25" s="253"/>
      <c r="I25" s="254"/>
      <c r="J25" s="255"/>
      <c r="K25" s="256"/>
      <c r="L25" s="253"/>
      <c r="M25" s="240"/>
      <c r="N25" s="253"/>
      <c r="O25" s="254"/>
      <c r="P25" s="253"/>
      <c r="Q25" s="254"/>
      <c r="R25" s="253"/>
      <c r="S25" s="254"/>
      <c r="T25" s="253"/>
      <c r="U25" s="254"/>
      <c r="V25" s="253"/>
      <c r="W25" s="254"/>
      <c r="X25" s="255"/>
      <c r="Y25" s="256"/>
      <c r="Z25" s="253"/>
      <c r="AA25" s="240"/>
      <c r="AB25" s="253"/>
      <c r="AC25" s="254"/>
      <c r="AD25" s="253"/>
      <c r="AE25" s="254"/>
      <c r="AF25" s="253"/>
      <c r="AG25" s="254"/>
      <c r="AH25" s="253"/>
      <c r="AI25" s="254"/>
      <c r="AJ25" s="253"/>
      <c r="AK25" s="254"/>
      <c r="AL25" s="255"/>
      <c r="AM25" s="256"/>
      <c r="AN25" s="253"/>
      <c r="AO25" s="240"/>
      <c r="AP25" s="253"/>
      <c r="AQ25" s="254"/>
      <c r="AR25" s="253"/>
      <c r="AS25" s="254"/>
      <c r="AT25" s="253"/>
      <c r="AU25" s="254"/>
      <c r="AV25" s="253"/>
      <c r="AW25" s="254"/>
      <c r="AX25" s="253"/>
      <c r="AY25" s="254"/>
      <c r="AZ25" s="255"/>
      <c r="BA25" s="256"/>
      <c r="BB25" s="253"/>
      <c r="BC25" s="240"/>
      <c r="BD25" s="253"/>
      <c r="BE25" s="254"/>
      <c r="BF25" s="253"/>
      <c r="BG25" s="254"/>
      <c r="BH25" s="253"/>
      <c r="BI25" s="254"/>
      <c r="BJ25" s="253"/>
      <c r="BK25" s="254"/>
      <c r="BL25" s="253"/>
      <c r="BM25" s="254"/>
      <c r="BN25" s="255"/>
      <c r="BO25" s="256"/>
      <c r="BP25" s="253"/>
      <c r="BQ25" s="240"/>
      <c r="BR25" s="480"/>
    </row>
    <row r="26" spans="2:70" outlineLevel="1">
      <c r="B26" s="2" t="s">
        <v>46</v>
      </c>
      <c r="C26" s="71" t="s">
        <v>97</v>
      </c>
      <c r="D26" s="246">
        <f>SUMIF($F$14:$BO$14,"*Total*",$F26:$BO26)</f>
        <v>0</v>
      </c>
      <c r="E26" s="247">
        <f t="shared" si="36"/>
        <v>0</v>
      </c>
      <c r="F26" s="248"/>
      <c r="G26" s="249">
        <v>0</v>
      </c>
      <c r="H26" s="248"/>
      <c r="I26" s="249">
        <v>0</v>
      </c>
      <c r="J26" s="250">
        <f t="array" ref="J26">SUM(IF(MOD(COLUMN(F26:I26),2)=0,F26:I26,0))</f>
        <v>0</v>
      </c>
      <c r="K26" s="250">
        <f t="array" ref="K26">SUM(IF(MOD(COLUMN(G26:J26),2)=1,G26:J26,0))</f>
        <v>0</v>
      </c>
      <c r="L26" s="248"/>
      <c r="M26" s="239"/>
      <c r="N26" s="248"/>
      <c r="O26" s="249">
        <v>0</v>
      </c>
      <c r="P26" s="248"/>
      <c r="Q26" s="249">
        <v>0</v>
      </c>
      <c r="R26" s="248"/>
      <c r="S26" s="249">
        <v>0</v>
      </c>
      <c r="T26" s="248"/>
      <c r="U26" s="249">
        <v>0</v>
      </c>
      <c r="V26" s="248"/>
      <c r="W26" s="249">
        <v>0</v>
      </c>
      <c r="X26" s="250">
        <f t="array" ref="X26">SUM(IF(MOD(COLUMN(N26:W26),2)=0,N26:W26,0))</f>
        <v>0</v>
      </c>
      <c r="Y26" s="250">
        <f t="array" ref="Y26">SUM(IF(MOD(COLUMN(N26:W26),2)=1,N26:W26,0))</f>
        <v>0</v>
      </c>
      <c r="Z26" s="248"/>
      <c r="AA26" s="239"/>
      <c r="AB26" s="248"/>
      <c r="AC26" s="249">
        <v>0</v>
      </c>
      <c r="AD26" s="248"/>
      <c r="AE26" s="249">
        <v>0</v>
      </c>
      <c r="AF26" s="248"/>
      <c r="AG26" s="249">
        <v>0</v>
      </c>
      <c r="AH26" s="248"/>
      <c r="AI26" s="249">
        <v>0</v>
      </c>
      <c r="AJ26" s="248"/>
      <c r="AK26" s="249">
        <v>0</v>
      </c>
      <c r="AL26" s="250">
        <f t="array" ref="AL26">SUM(IF(MOD(COLUMN(AB26:AK26),2)=0,AB26:AK26,0))</f>
        <v>0</v>
      </c>
      <c r="AM26" s="250">
        <f t="array" ref="AM26">SUM(IF(MOD(COLUMN(AB26:AK26),2)=1,AB26:AK26,0))</f>
        <v>0</v>
      </c>
      <c r="AN26" s="248"/>
      <c r="AO26" s="239"/>
      <c r="AP26" s="248"/>
      <c r="AQ26" s="249">
        <v>0</v>
      </c>
      <c r="AR26" s="248"/>
      <c r="AS26" s="249">
        <v>0</v>
      </c>
      <c r="AT26" s="248"/>
      <c r="AU26" s="249">
        <v>0</v>
      </c>
      <c r="AV26" s="248"/>
      <c r="AW26" s="249">
        <v>0</v>
      </c>
      <c r="AX26" s="248"/>
      <c r="AY26" s="249">
        <v>0</v>
      </c>
      <c r="AZ26" s="250">
        <f t="array" ref="AZ26">SUM(IF(MOD(COLUMN(AP26:AY26),2)=0,AP26:AY26,0))</f>
        <v>0</v>
      </c>
      <c r="BA26" s="250">
        <f t="array" ref="BA26">SUM(IF(MOD(COLUMN(AP26:AY26),2)=1,AP26:AY26,0))</f>
        <v>0</v>
      </c>
      <c r="BB26" s="248"/>
      <c r="BC26" s="239"/>
      <c r="BD26" s="248"/>
      <c r="BE26" s="249">
        <v>0</v>
      </c>
      <c r="BF26" s="248"/>
      <c r="BG26" s="249">
        <v>0</v>
      </c>
      <c r="BH26" s="248"/>
      <c r="BI26" s="249">
        <v>0</v>
      </c>
      <c r="BJ26" s="248"/>
      <c r="BK26" s="249">
        <v>0</v>
      </c>
      <c r="BL26" s="248"/>
      <c r="BM26" s="249">
        <v>0</v>
      </c>
      <c r="BN26" s="250">
        <f t="array" ref="BN26">SUM(IF(MOD(COLUMN(BD26:BM26),2)=0,BD26:BM26,0))</f>
        <v>0</v>
      </c>
      <c r="BO26" s="250">
        <f t="array" ref="BO26">SUM(IF(MOD(COLUMN(BD26:BM26),2)=1,BD26:BM26,0))</f>
        <v>0</v>
      </c>
      <c r="BP26" s="248"/>
      <c r="BQ26" s="239"/>
      <c r="BR26" s="480"/>
    </row>
    <row r="27" spans="2:70" outlineLevel="1">
      <c r="B27" s="2" t="s">
        <v>48</v>
      </c>
      <c r="C27" s="71" t="s">
        <v>97</v>
      </c>
      <c r="D27" s="246">
        <f t="shared" ref="D27:D33" si="37">SUMIF($F$14:$BO$14,"*Total*",$F27:$BO27)</f>
        <v>0</v>
      </c>
      <c r="E27" s="247">
        <f t="shared" si="36"/>
        <v>0</v>
      </c>
      <c r="F27" s="248"/>
      <c r="G27" s="249">
        <v>0</v>
      </c>
      <c r="H27" s="248"/>
      <c r="I27" s="249">
        <v>0</v>
      </c>
      <c r="J27" s="250">
        <f t="array" ref="J27">SUM(IF(MOD(COLUMN(F27:I27),2)=0,F27:I27,0))</f>
        <v>0</v>
      </c>
      <c r="K27" s="250">
        <f t="array" ref="K27">SUM(IF(MOD(COLUMN(G27:J27),2)=1,G27:J27,0))</f>
        <v>0</v>
      </c>
      <c r="L27" s="248"/>
      <c r="M27" s="239"/>
      <c r="N27" s="248"/>
      <c r="O27" s="249">
        <v>0</v>
      </c>
      <c r="P27" s="248"/>
      <c r="Q27" s="249">
        <v>0</v>
      </c>
      <c r="R27" s="248"/>
      <c r="S27" s="249">
        <v>0</v>
      </c>
      <c r="T27" s="248"/>
      <c r="U27" s="249">
        <v>0</v>
      </c>
      <c r="V27" s="248"/>
      <c r="W27" s="249">
        <v>0</v>
      </c>
      <c r="X27" s="250">
        <f t="array" ref="X27">SUM(IF(MOD(COLUMN(N27:W27),2)=0,N27:W27,0))</f>
        <v>0</v>
      </c>
      <c r="Y27" s="250">
        <f t="array" ref="Y27">SUM(IF(MOD(COLUMN(N27:W27),2)=1,N27:W27,0))</f>
        <v>0</v>
      </c>
      <c r="Z27" s="248"/>
      <c r="AA27" s="239"/>
      <c r="AB27" s="248"/>
      <c r="AC27" s="249">
        <v>0</v>
      </c>
      <c r="AD27" s="248"/>
      <c r="AE27" s="249">
        <v>0</v>
      </c>
      <c r="AF27" s="248"/>
      <c r="AG27" s="249">
        <v>0</v>
      </c>
      <c r="AH27" s="248"/>
      <c r="AI27" s="249">
        <v>0</v>
      </c>
      <c r="AJ27" s="248"/>
      <c r="AK27" s="249">
        <v>0</v>
      </c>
      <c r="AL27" s="250">
        <f t="array" ref="AL27">SUM(IF(MOD(COLUMN(AB27:AK27),2)=0,AB27:AK27,0))</f>
        <v>0</v>
      </c>
      <c r="AM27" s="250">
        <f t="array" ref="AM27">SUM(IF(MOD(COLUMN(AB27:AK27),2)=1,AB27:AK27,0))</f>
        <v>0</v>
      </c>
      <c r="AN27" s="248"/>
      <c r="AO27" s="239"/>
      <c r="AP27" s="248"/>
      <c r="AQ27" s="249">
        <v>0</v>
      </c>
      <c r="AR27" s="248"/>
      <c r="AS27" s="249">
        <v>0</v>
      </c>
      <c r="AT27" s="248"/>
      <c r="AU27" s="249">
        <v>0</v>
      </c>
      <c r="AV27" s="248"/>
      <c r="AW27" s="249">
        <v>0</v>
      </c>
      <c r="AX27" s="248"/>
      <c r="AY27" s="249">
        <v>0</v>
      </c>
      <c r="AZ27" s="250">
        <f t="array" ref="AZ27">SUM(IF(MOD(COLUMN(AP27:AY27),2)=0,AP27:AY27,0))</f>
        <v>0</v>
      </c>
      <c r="BA27" s="250">
        <f t="array" ref="BA27">SUM(IF(MOD(COLUMN(AP27:AY27),2)=1,AP27:AY27,0))</f>
        <v>0</v>
      </c>
      <c r="BB27" s="248"/>
      <c r="BC27" s="239"/>
      <c r="BD27" s="248"/>
      <c r="BE27" s="249">
        <v>0</v>
      </c>
      <c r="BF27" s="248"/>
      <c r="BG27" s="249">
        <v>0</v>
      </c>
      <c r="BH27" s="248"/>
      <c r="BI27" s="249">
        <v>0</v>
      </c>
      <c r="BJ27" s="248"/>
      <c r="BK27" s="249">
        <v>0</v>
      </c>
      <c r="BL27" s="248"/>
      <c r="BM27" s="249">
        <v>0</v>
      </c>
      <c r="BN27" s="250">
        <f t="array" ref="BN27">SUM(IF(MOD(COLUMN(BD27:BM27),2)=0,BD27:BM27,0))</f>
        <v>0</v>
      </c>
      <c r="BO27" s="250">
        <f t="array" ref="BO27">SUM(IF(MOD(COLUMN(BD27:BM27),2)=1,BD27:BM27,0))</f>
        <v>0</v>
      </c>
      <c r="BP27" s="248"/>
      <c r="BQ27" s="239"/>
      <c r="BR27" s="480"/>
    </row>
    <row r="28" spans="2:70" ht="66" customHeight="1" outlineLevel="1">
      <c r="B28" s="2" t="s">
        <v>50</v>
      </c>
      <c r="C28" s="71" t="s">
        <v>97</v>
      </c>
      <c r="D28" s="246">
        <f t="shared" si="37"/>
        <v>19</v>
      </c>
      <c r="E28" s="247">
        <f t="shared" si="36"/>
        <v>115</v>
      </c>
      <c r="F28" s="248">
        <v>1</v>
      </c>
      <c r="G28" s="249">
        <v>6</v>
      </c>
      <c r="H28" s="248">
        <v>2</v>
      </c>
      <c r="I28" s="249">
        <v>6</v>
      </c>
      <c r="J28" s="250">
        <f t="array" ref="J28">SUM(IF(MOD(COLUMN(F28:I28),2)=0,F28:I28,0))</f>
        <v>3</v>
      </c>
      <c r="K28" s="250">
        <f t="array" ref="K28">SUM(IF(MOD(COLUMN(G28:J28),2)=1,G28:J28,0))</f>
        <v>12</v>
      </c>
      <c r="L28" s="248"/>
      <c r="M28" s="267" t="s">
        <v>117</v>
      </c>
      <c r="N28" s="248"/>
      <c r="O28" s="249">
        <v>7</v>
      </c>
      <c r="P28" s="3"/>
      <c r="Q28" s="249">
        <v>6.5</v>
      </c>
      <c r="R28" s="248"/>
      <c r="S28" s="249">
        <v>7</v>
      </c>
      <c r="T28" s="248">
        <v>1</v>
      </c>
      <c r="U28" s="249">
        <v>6.5</v>
      </c>
      <c r="V28" s="248">
        <v>2</v>
      </c>
      <c r="W28" s="249">
        <v>6</v>
      </c>
      <c r="X28" s="250">
        <f t="array" ref="X28">SUM(IF(MOD(COLUMN(N28:W28),2)=0,N28:W28,0))</f>
        <v>3</v>
      </c>
      <c r="Y28" s="250">
        <f t="array" ref="Y28">SUM(IF(MOD(COLUMN(N28:W28),2)=1,N28:W28,0))</f>
        <v>33</v>
      </c>
      <c r="Z28" s="248"/>
      <c r="AA28" s="239"/>
      <c r="AB28" s="248">
        <v>1</v>
      </c>
      <c r="AC28" s="249">
        <v>7</v>
      </c>
      <c r="AD28" s="248">
        <v>1</v>
      </c>
      <c r="AE28" s="249">
        <v>6</v>
      </c>
      <c r="AF28" s="248"/>
      <c r="AG28" s="249">
        <v>5</v>
      </c>
      <c r="AH28" s="248"/>
      <c r="AI28" s="249">
        <v>4</v>
      </c>
      <c r="AJ28" s="248"/>
      <c r="AK28" s="249">
        <v>4</v>
      </c>
      <c r="AL28" s="250">
        <f t="array" ref="AL28">SUM(IF(MOD(COLUMN(AB28:AK28),2)=0,AB28:AK28,0))</f>
        <v>2</v>
      </c>
      <c r="AM28" s="250">
        <f t="array" ref="AM28">SUM(IF(MOD(COLUMN(AB28:AK28),2)=1,AB28:AK28,0))</f>
        <v>26</v>
      </c>
      <c r="AN28" s="248"/>
      <c r="AO28" s="239"/>
      <c r="AP28" s="248"/>
      <c r="AQ28" s="249">
        <v>4</v>
      </c>
      <c r="AR28" s="248"/>
      <c r="AS28" s="249">
        <v>3</v>
      </c>
      <c r="AT28" s="248">
        <v>5</v>
      </c>
      <c r="AU28" s="249">
        <v>9</v>
      </c>
      <c r="AV28" s="248">
        <v>4</v>
      </c>
      <c r="AW28" s="249">
        <v>7</v>
      </c>
      <c r="AX28" s="248"/>
      <c r="AY28" s="249">
        <v>0</v>
      </c>
      <c r="AZ28" s="250">
        <f t="array" ref="AZ28">SUM(IF(MOD(COLUMN(AP28:AY28),2)=0,AP28:AY28,0))</f>
        <v>9</v>
      </c>
      <c r="BA28" s="250">
        <f t="array" ref="BA28">SUM(IF(MOD(COLUMN(AP28:AY28),2)=1,AP28:AY28,0))</f>
        <v>23</v>
      </c>
      <c r="BB28" s="248"/>
      <c r="BC28" s="239"/>
      <c r="BD28" s="248"/>
      <c r="BE28" s="249">
        <v>4</v>
      </c>
      <c r="BF28" s="248">
        <v>1</v>
      </c>
      <c r="BG28" s="249">
        <v>6</v>
      </c>
      <c r="BH28" s="248"/>
      <c r="BI28" s="249">
        <v>5</v>
      </c>
      <c r="BJ28" s="248">
        <v>1</v>
      </c>
      <c r="BK28" s="249">
        <v>6</v>
      </c>
      <c r="BL28" s="248"/>
      <c r="BM28" s="249">
        <v>0</v>
      </c>
      <c r="BN28" s="250">
        <f t="array" ref="BN28">SUM(IF(MOD(COLUMN(BD28:BM28),2)=0,BD28:BM28,0))</f>
        <v>2</v>
      </c>
      <c r="BO28" s="250">
        <f t="array" ref="BO28">SUM(IF(MOD(COLUMN(BD28:BM28),2)=1,BD28:BM28,0))</f>
        <v>21</v>
      </c>
      <c r="BP28" s="248"/>
      <c r="BQ28" s="239"/>
      <c r="BR28" s="480"/>
    </row>
    <row r="29" spans="2:70" outlineLevel="1">
      <c r="B29" s="2" t="s">
        <v>52</v>
      </c>
      <c r="C29" s="71" t="s">
        <v>97</v>
      </c>
      <c r="D29" s="246">
        <f t="shared" si="37"/>
        <v>0</v>
      </c>
      <c r="E29" s="247">
        <f>SUMIFS(F29:BQ29, $F$13:$BQ$13,"x",$F$16:$BQ$16,"*Effort*")</f>
        <v>0</v>
      </c>
      <c r="F29" s="248"/>
      <c r="G29" s="249">
        <v>0</v>
      </c>
      <c r="H29" s="248"/>
      <c r="I29" s="249">
        <v>0</v>
      </c>
      <c r="J29" s="250">
        <f t="array" ref="J29">SUM(IF(MOD(COLUMN(F29:I29),2)=0,F29:I29,0))</f>
        <v>0</v>
      </c>
      <c r="K29" s="250">
        <f t="array" ref="K29">SUM(IF(MOD(COLUMN(G29:J29),2)=1,G29:J29,0))</f>
        <v>0</v>
      </c>
      <c r="L29" s="248"/>
      <c r="M29" s="239"/>
      <c r="N29" s="248"/>
      <c r="O29" s="249">
        <v>0</v>
      </c>
      <c r="P29" s="248"/>
      <c r="Q29" s="249">
        <v>0</v>
      </c>
      <c r="R29" s="248"/>
      <c r="S29" s="249">
        <v>0</v>
      </c>
      <c r="T29" s="248"/>
      <c r="U29" s="249">
        <v>0</v>
      </c>
      <c r="V29" s="248"/>
      <c r="W29" s="249">
        <v>0</v>
      </c>
      <c r="X29" s="250">
        <f t="array" ref="X29">SUM(IF(MOD(COLUMN(N29:W29),2)=0,N29:W29,0))</f>
        <v>0</v>
      </c>
      <c r="Y29" s="250">
        <f t="array" ref="Y29">SUM(IF(MOD(COLUMN(N29:W29),2)=1,N29:W29,0))</f>
        <v>0</v>
      </c>
      <c r="Z29" s="248"/>
      <c r="AA29" s="239"/>
      <c r="AB29" s="248"/>
      <c r="AC29" s="249">
        <v>0</v>
      </c>
      <c r="AD29" s="248"/>
      <c r="AE29" s="249">
        <v>0</v>
      </c>
      <c r="AF29" s="248"/>
      <c r="AG29" s="249">
        <v>0</v>
      </c>
      <c r="AH29" s="248"/>
      <c r="AI29" s="249">
        <v>0</v>
      </c>
      <c r="AJ29" s="248"/>
      <c r="AK29" s="249">
        <v>0</v>
      </c>
      <c r="AL29" s="250">
        <f t="array" ref="AL29">SUM(IF(MOD(COLUMN(AB29:AK29),2)=0,AB29:AK29,0))</f>
        <v>0</v>
      </c>
      <c r="AM29" s="250">
        <f t="array" ref="AM29">SUM(IF(MOD(COLUMN(AB29:AK29),2)=1,AB29:AK29,0))</f>
        <v>0</v>
      </c>
      <c r="AN29" s="248"/>
      <c r="AO29" s="239"/>
      <c r="AP29" s="248"/>
      <c r="AQ29" s="249">
        <v>0</v>
      </c>
      <c r="AR29" s="248"/>
      <c r="AS29" s="249">
        <v>0</v>
      </c>
      <c r="AT29" s="248"/>
      <c r="AU29" s="249">
        <v>0</v>
      </c>
      <c r="AV29" s="248"/>
      <c r="AW29" s="249">
        <v>0</v>
      </c>
      <c r="AX29" s="248"/>
      <c r="AY29" s="249">
        <v>0</v>
      </c>
      <c r="AZ29" s="250">
        <f t="array" ref="AZ29">SUM(IF(MOD(COLUMN(AP29:AY29),2)=0,AP29:AY29,0))</f>
        <v>0</v>
      </c>
      <c r="BA29" s="250">
        <f t="array" ref="BA29">SUM(IF(MOD(COLUMN(AP29:AY29),2)=1,AP29:AY29,0))</f>
        <v>0</v>
      </c>
      <c r="BB29" s="248"/>
      <c r="BC29" s="239"/>
      <c r="BD29" s="248"/>
      <c r="BE29" s="249">
        <v>0</v>
      </c>
      <c r="BF29" s="248"/>
      <c r="BG29" s="249">
        <v>0</v>
      </c>
      <c r="BH29" s="248"/>
      <c r="BI29" s="249">
        <v>0</v>
      </c>
      <c r="BJ29" s="248"/>
      <c r="BK29" s="249">
        <v>0</v>
      </c>
      <c r="BL29" s="248"/>
      <c r="BM29" s="249">
        <v>0</v>
      </c>
      <c r="BN29" s="250">
        <f t="array" ref="BN29">SUM(IF(MOD(COLUMN(BD29:BM29),2)=0,BD29:BM29,0))</f>
        <v>0</v>
      </c>
      <c r="BO29" s="250">
        <f t="array" ref="BO29">SUM(IF(MOD(COLUMN(BD29:BM29),2)=1,BD29:BM29,0))</f>
        <v>0</v>
      </c>
      <c r="BP29" s="248"/>
      <c r="BQ29" s="239"/>
      <c r="BR29" s="480"/>
    </row>
    <row r="30" spans="2:70" outlineLevel="1">
      <c r="B30" s="88" t="s">
        <v>54</v>
      </c>
      <c r="C30" s="71" t="s">
        <v>97</v>
      </c>
      <c r="D30" s="246">
        <f t="shared" si="37"/>
        <v>0</v>
      </c>
      <c r="E30" s="247">
        <f t="shared" si="36"/>
        <v>0</v>
      </c>
      <c r="F30" s="248"/>
      <c r="G30" s="249">
        <v>0</v>
      </c>
      <c r="H30" s="248"/>
      <c r="I30" s="249">
        <v>0</v>
      </c>
      <c r="J30" s="250">
        <f t="array" ref="J30">SUM(IF(MOD(COLUMN(F30:I30),2)=0,F30:I30,0))</f>
        <v>0</v>
      </c>
      <c r="K30" s="250">
        <f t="array" ref="K30">SUM(IF(MOD(COLUMN(G30:J30),2)=1,G30:J30,0))</f>
        <v>0</v>
      </c>
      <c r="L30" s="248"/>
      <c r="M30" s="239"/>
      <c r="N30" s="248"/>
      <c r="O30" s="249">
        <v>0</v>
      </c>
      <c r="P30" s="248"/>
      <c r="Q30" s="249">
        <v>0</v>
      </c>
      <c r="R30" s="248"/>
      <c r="S30" s="249">
        <v>0</v>
      </c>
      <c r="T30" s="248"/>
      <c r="U30" s="249">
        <v>0</v>
      </c>
      <c r="V30" s="248"/>
      <c r="W30" s="249">
        <v>0</v>
      </c>
      <c r="X30" s="250">
        <f t="array" ref="X30">SUM(IF(MOD(COLUMN(N30:W30),2)=0,N30:W30,0))</f>
        <v>0</v>
      </c>
      <c r="Y30" s="250">
        <f t="array" ref="Y30">SUM(IF(MOD(COLUMN(N30:W30),2)=1,N30:W30,0))</f>
        <v>0</v>
      </c>
      <c r="Z30" s="248"/>
      <c r="AA30" s="239"/>
      <c r="AB30" s="248"/>
      <c r="AC30" s="249">
        <v>0</v>
      </c>
      <c r="AD30" s="248"/>
      <c r="AE30" s="249">
        <v>0</v>
      </c>
      <c r="AF30" s="248"/>
      <c r="AG30" s="249">
        <v>0</v>
      </c>
      <c r="AH30" s="248"/>
      <c r="AI30" s="249">
        <v>0</v>
      </c>
      <c r="AJ30" s="248"/>
      <c r="AK30" s="249">
        <v>0</v>
      </c>
      <c r="AL30" s="250">
        <f t="array" ref="AL30">SUM(IF(MOD(COLUMN(AB30:AK30),2)=0,AB30:AK30,0))</f>
        <v>0</v>
      </c>
      <c r="AM30" s="250">
        <f t="array" ref="AM30">SUM(IF(MOD(COLUMN(AB30:AK30),2)=1,AB30:AK30,0))</f>
        <v>0</v>
      </c>
      <c r="AN30" s="248"/>
      <c r="AO30" s="239"/>
      <c r="AP30" s="248"/>
      <c r="AQ30" s="249">
        <v>0</v>
      </c>
      <c r="AR30" s="248"/>
      <c r="AS30" s="249">
        <v>0</v>
      </c>
      <c r="AT30" s="248"/>
      <c r="AU30" s="249">
        <v>0</v>
      </c>
      <c r="AV30" s="248"/>
      <c r="AW30" s="249">
        <v>0</v>
      </c>
      <c r="AX30" s="248"/>
      <c r="AY30" s="249">
        <v>0</v>
      </c>
      <c r="AZ30" s="250">
        <f t="array" ref="AZ30">SUM(IF(MOD(COLUMN(AP30:AY30),2)=0,AP30:AY30,0))</f>
        <v>0</v>
      </c>
      <c r="BA30" s="250">
        <f t="array" ref="BA30">SUM(IF(MOD(COLUMN(AP30:AY30),2)=1,AP30:AY30,0))</f>
        <v>0</v>
      </c>
      <c r="BB30" s="248"/>
      <c r="BC30" s="239"/>
      <c r="BD30" s="248"/>
      <c r="BE30" s="249">
        <v>0</v>
      </c>
      <c r="BF30" s="248"/>
      <c r="BG30" s="249">
        <v>0</v>
      </c>
      <c r="BH30" s="248"/>
      <c r="BI30" s="249">
        <v>0</v>
      </c>
      <c r="BJ30" s="248"/>
      <c r="BK30" s="249">
        <v>0</v>
      </c>
      <c r="BL30" s="248"/>
      <c r="BM30" s="249">
        <v>0</v>
      </c>
      <c r="BN30" s="250">
        <f t="array" ref="BN30">SUM(IF(MOD(COLUMN(BD30:BM30),2)=0,BD30:BM30,0))</f>
        <v>0</v>
      </c>
      <c r="BO30" s="250">
        <f t="array" ref="BO30">SUM(IF(MOD(COLUMN(BD30:BM30),2)=1,BD30:BM30,0))</f>
        <v>0</v>
      </c>
      <c r="BP30" s="248"/>
      <c r="BQ30" s="239"/>
      <c r="BR30" s="480"/>
    </row>
    <row r="31" spans="2:70" ht="63.75" outlineLevel="1">
      <c r="B31" s="88" t="s">
        <v>56</v>
      </c>
      <c r="C31" s="71" t="s">
        <v>97</v>
      </c>
      <c r="D31" s="246">
        <f t="shared" si="37"/>
        <v>0</v>
      </c>
      <c r="E31" s="247">
        <f t="shared" si="36"/>
        <v>46</v>
      </c>
      <c r="F31" s="248"/>
      <c r="G31" s="249">
        <v>2</v>
      </c>
      <c r="H31" s="248"/>
      <c r="I31" s="249">
        <v>2</v>
      </c>
      <c r="J31" s="250">
        <f t="array" ref="J31">SUM(IF(MOD(COLUMN(F31:I31),2)=0,F31:I31,0))</f>
        <v>0</v>
      </c>
      <c r="K31" s="250">
        <f t="array" ref="K31">SUM(IF(MOD(COLUMN(G31:J31),2)=1,G31:J31,0))</f>
        <v>4</v>
      </c>
      <c r="L31" s="248"/>
      <c r="M31" s="239"/>
      <c r="N31" s="248"/>
      <c r="O31" s="249">
        <v>2</v>
      </c>
      <c r="P31" s="248"/>
      <c r="Q31" s="249">
        <v>0</v>
      </c>
      <c r="R31" s="248"/>
      <c r="S31" s="249">
        <v>1</v>
      </c>
      <c r="T31" s="248"/>
      <c r="U31" s="249">
        <v>3</v>
      </c>
      <c r="V31" s="248"/>
      <c r="W31" s="249">
        <v>1</v>
      </c>
      <c r="X31" s="250">
        <f t="array" ref="X31">SUM(IF(MOD(COLUMN(N31:W31),2)=0,N31:W31,0))</f>
        <v>0</v>
      </c>
      <c r="Y31" s="250">
        <f t="array" ref="Y31">SUM(IF(MOD(COLUMN(N31:W31),2)=1,N31:W31,0))</f>
        <v>7</v>
      </c>
      <c r="Z31" s="248"/>
      <c r="AA31" s="260" t="s">
        <v>117</v>
      </c>
      <c r="AB31" s="248"/>
      <c r="AC31" s="249">
        <v>1.5</v>
      </c>
      <c r="AD31" s="248"/>
      <c r="AE31" s="249">
        <v>1</v>
      </c>
      <c r="AF31" s="248"/>
      <c r="AG31" s="249">
        <v>3.5</v>
      </c>
      <c r="AH31" s="248"/>
      <c r="AI31" s="249">
        <v>4</v>
      </c>
      <c r="AJ31" s="248"/>
      <c r="AK31" s="249">
        <v>4</v>
      </c>
      <c r="AL31" s="250">
        <f t="array" ref="AL31">SUM(IF(MOD(COLUMN(AB31:AK31),2)=0,AB31:AK31,0))</f>
        <v>0</v>
      </c>
      <c r="AM31" s="250">
        <f t="array" ref="AM31">SUM(IF(MOD(COLUMN(AB31:AK31),2)=1,AB31:AK31,0))</f>
        <v>14</v>
      </c>
      <c r="AN31" s="248"/>
      <c r="AO31" s="239"/>
      <c r="AP31" s="248"/>
      <c r="AQ31" s="249">
        <v>4</v>
      </c>
      <c r="AR31" s="248"/>
      <c r="AS31" s="249">
        <v>4</v>
      </c>
      <c r="AT31" s="248"/>
      <c r="AU31" s="249">
        <v>0</v>
      </c>
      <c r="AV31" s="248"/>
      <c r="AW31" s="249">
        <v>0</v>
      </c>
      <c r="AX31" s="248"/>
      <c r="AY31" s="249">
        <v>0</v>
      </c>
      <c r="AZ31" s="250">
        <f t="array" ref="AZ31">SUM(IF(MOD(COLUMN(AP31:AY31),2)=0,AP31:AY31,0))</f>
        <v>0</v>
      </c>
      <c r="BA31" s="250">
        <f t="array" ref="BA31">SUM(IF(MOD(COLUMN(AP31:AY31),2)=1,AP31:AY31,0))</f>
        <v>8</v>
      </c>
      <c r="BB31" s="248"/>
      <c r="BC31" s="239"/>
      <c r="BD31" s="248"/>
      <c r="BE31" s="249">
        <v>3</v>
      </c>
      <c r="BF31" s="248"/>
      <c r="BG31" s="249">
        <v>4</v>
      </c>
      <c r="BH31" s="248"/>
      <c r="BI31" s="249">
        <v>3</v>
      </c>
      <c r="BJ31" s="248"/>
      <c r="BK31" s="249">
        <v>3</v>
      </c>
      <c r="BL31" s="248"/>
      <c r="BM31" s="249">
        <v>0</v>
      </c>
      <c r="BN31" s="250">
        <f t="array" ref="BN31">SUM(IF(MOD(COLUMN(BD31:BM31),2)=0,BD31:BM31,0))</f>
        <v>0</v>
      </c>
      <c r="BO31" s="250">
        <f t="array" ref="BO31">SUM(IF(MOD(COLUMN(BD31:BM31),2)=1,BD31:BM31,0))</f>
        <v>13</v>
      </c>
      <c r="BP31" s="248"/>
      <c r="BQ31" s="239"/>
      <c r="BR31" s="480"/>
    </row>
    <row r="32" spans="2:70" outlineLevel="1">
      <c r="B32" s="88" t="s">
        <v>21</v>
      </c>
      <c r="C32" s="71" t="s">
        <v>97</v>
      </c>
      <c r="D32" s="246">
        <f t="shared" si="37"/>
        <v>0</v>
      </c>
      <c r="E32" s="247">
        <f t="shared" si="36"/>
        <v>14.5</v>
      </c>
      <c r="F32" s="248"/>
      <c r="G32" s="249">
        <v>1</v>
      </c>
      <c r="H32" s="248"/>
      <c r="I32" s="249">
        <v>2</v>
      </c>
      <c r="J32" s="250">
        <f t="array" ref="J32">SUM(IF(MOD(COLUMN(F32:I32),2)=0,F32:I32,0))</f>
        <v>0</v>
      </c>
      <c r="K32" s="250">
        <f t="array" ref="K32">SUM(IF(MOD(COLUMN(G32:J32),2)=1,G32:J32,0))</f>
        <v>3</v>
      </c>
      <c r="L32" s="248"/>
      <c r="M32" s="239"/>
      <c r="N32" s="248"/>
      <c r="O32" s="249">
        <v>0.5</v>
      </c>
      <c r="P32" s="248"/>
      <c r="Q32" s="249">
        <v>3</v>
      </c>
      <c r="R32" s="248"/>
      <c r="S32" s="249">
        <v>1.5</v>
      </c>
      <c r="T32" s="248"/>
      <c r="U32" s="249">
        <v>0</v>
      </c>
      <c r="V32" s="248"/>
      <c r="W32" s="249">
        <v>2</v>
      </c>
      <c r="X32" s="250">
        <f t="array" ref="X32">SUM(IF(MOD(COLUMN(N32:W32),2)=0,N32:W32,0))</f>
        <v>0</v>
      </c>
      <c r="Y32" s="250">
        <f t="array" ref="Y32">SUM(IF(MOD(COLUMN(N32:W32),2)=1,N32:W32,0))</f>
        <v>7</v>
      </c>
      <c r="Z32" s="248"/>
      <c r="AA32" s="239"/>
      <c r="AB32" s="248"/>
      <c r="AC32" s="249">
        <v>0</v>
      </c>
      <c r="AD32" s="248"/>
      <c r="AE32" s="249">
        <v>2</v>
      </c>
      <c r="AF32" s="248"/>
      <c r="AG32" s="249">
        <v>1</v>
      </c>
      <c r="AH32" s="248"/>
      <c r="AI32" s="249">
        <v>1.5</v>
      </c>
      <c r="AJ32" s="248"/>
      <c r="AK32" s="249">
        <v>0</v>
      </c>
      <c r="AL32" s="250">
        <f t="array" ref="AL32">SUM(IF(MOD(COLUMN(AB32:AK32),2)=0,AB32:AK32,0))</f>
        <v>0</v>
      </c>
      <c r="AM32" s="250">
        <f t="array" ref="AM32">SUM(IF(MOD(COLUMN(AB32:AK32),2)=1,AB32:AK32,0))</f>
        <v>4.5</v>
      </c>
      <c r="AN32" s="248"/>
      <c r="AO32" s="239"/>
      <c r="AP32" s="248"/>
      <c r="AQ32" s="249">
        <v>0</v>
      </c>
      <c r="AR32" s="248"/>
      <c r="AS32" s="249">
        <v>0</v>
      </c>
      <c r="AT32" s="248"/>
      <c r="AU32" s="249">
        <v>0</v>
      </c>
      <c r="AV32" s="248"/>
      <c r="AW32" s="249">
        <v>0</v>
      </c>
      <c r="AX32" s="248"/>
      <c r="AY32" s="249">
        <v>0</v>
      </c>
      <c r="AZ32" s="250">
        <f t="array" ref="AZ32">SUM(IF(MOD(COLUMN(AP32:AY32),2)=0,AP32:AY32,0))</f>
        <v>0</v>
      </c>
      <c r="BA32" s="250">
        <f t="array" ref="BA32">SUM(IF(MOD(COLUMN(AP32:AY32),2)=1,AP32:AY32,0))</f>
        <v>0</v>
      </c>
      <c r="BB32" s="248"/>
      <c r="BC32" s="239"/>
      <c r="BD32" s="248"/>
      <c r="BE32" s="249">
        <v>0</v>
      </c>
      <c r="BF32" s="248"/>
      <c r="BG32" s="249">
        <v>0</v>
      </c>
      <c r="BH32" s="248"/>
      <c r="BI32" s="249">
        <v>0</v>
      </c>
      <c r="BJ32" s="248"/>
      <c r="BK32" s="249">
        <v>0</v>
      </c>
      <c r="BL32" s="248"/>
      <c r="BM32" s="249">
        <v>0</v>
      </c>
      <c r="BN32" s="250">
        <f t="array" ref="BN32">SUM(IF(MOD(COLUMN(BD32:BM32),2)=0,BD32:BM32,0))</f>
        <v>0</v>
      </c>
      <c r="BO32" s="250">
        <f t="array" ref="BO32">SUM(IF(MOD(COLUMN(BD32:BM32),2)=1,BD32:BM32,0))</f>
        <v>0</v>
      </c>
      <c r="BP32" s="248"/>
      <c r="BQ32" s="239"/>
      <c r="BR32" s="480"/>
    </row>
    <row r="33" spans="2:70" outlineLevel="1">
      <c r="B33" s="2" t="s">
        <v>22</v>
      </c>
      <c r="C33" s="71" t="s">
        <v>97</v>
      </c>
      <c r="D33" s="246">
        <f t="shared" si="37"/>
        <v>0</v>
      </c>
      <c r="E33" s="247">
        <f t="shared" si="36"/>
        <v>16</v>
      </c>
      <c r="F33" s="248"/>
      <c r="G33" s="249">
        <v>0</v>
      </c>
      <c r="H33" s="248"/>
      <c r="I33" s="249">
        <v>0</v>
      </c>
      <c r="J33" s="250">
        <f t="array" ref="J33">SUM(IF(MOD(COLUMN(F33:I33),2)=0,F33:I33,0))</f>
        <v>0</v>
      </c>
      <c r="K33" s="250">
        <f t="array" ref="K33">SUM(IF(MOD(COLUMN(G33:J33),2)=1,G33:J33,0))</f>
        <v>0</v>
      </c>
      <c r="L33" s="248"/>
      <c r="M33" s="239"/>
      <c r="N33" s="248"/>
      <c r="O33" s="249">
        <v>0</v>
      </c>
      <c r="P33" s="248"/>
      <c r="Q33" s="249">
        <v>0</v>
      </c>
      <c r="R33" s="248"/>
      <c r="S33" s="249">
        <v>0</v>
      </c>
      <c r="T33" s="248"/>
      <c r="U33" s="249">
        <v>0</v>
      </c>
      <c r="V33" s="248"/>
      <c r="W33" s="249">
        <v>0</v>
      </c>
      <c r="X33" s="250">
        <f t="array" ref="X33">SUM(IF(MOD(COLUMN(N33:W33),2)=0,N33:W33,0))</f>
        <v>0</v>
      </c>
      <c r="Y33" s="250">
        <f t="array" ref="Y33">SUM(IF(MOD(COLUMN(N33:W33),2)=1,N33:W33,0))</f>
        <v>0</v>
      </c>
      <c r="Z33" s="248"/>
      <c r="AA33" s="239"/>
      <c r="AB33" s="248"/>
      <c r="AC33" s="249">
        <v>0</v>
      </c>
      <c r="AD33" s="248"/>
      <c r="AE33" s="249">
        <v>0</v>
      </c>
      <c r="AF33" s="248"/>
      <c r="AG33" s="249">
        <v>0</v>
      </c>
      <c r="AH33" s="248"/>
      <c r="AI33" s="249">
        <v>0</v>
      </c>
      <c r="AJ33" s="248"/>
      <c r="AK33" s="249">
        <v>0</v>
      </c>
      <c r="AL33" s="250">
        <f t="array" ref="AL33">SUM(IF(MOD(COLUMN(AB33:AK33),2)=0,AB33:AK33,0))</f>
        <v>0</v>
      </c>
      <c r="AM33" s="250">
        <f t="array" ref="AM33">SUM(IF(MOD(COLUMN(AB33:AK33),2)=1,AB33:AK33,0))</f>
        <v>0</v>
      </c>
      <c r="AN33" s="248"/>
      <c r="AO33" s="239"/>
      <c r="AP33" s="248"/>
      <c r="AQ33" s="249">
        <v>0</v>
      </c>
      <c r="AR33" s="248"/>
      <c r="AS33" s="249">
        <v>0</v>
      </c>
      <c r="AT33" s="248"/>
      <c r="AU33" s="249">
        <v>0</v>
      </c>
      <c r="AV33" s="248"/>
      <c r="AW33" s="249">
        <v>0</v>
      </c>
      <c r="AX33" s="248" t="s">
        <v>118</v>
      </c>
      <c r="AY33" s="249">
        <v>8</v>
      </c>
      <c r="AZ33" s="250">
        <f t="array" ref="AZ33">SUM(IF(MOD(COLUMN(AP33:AY33),2)=0,AP33:AY33,0))</f>
        <v>0</v>
      </c>
      <c r="BA33" s="250">
        <f t="array" ref="BA33">SUM(IF(MOD(COLUMN(AP33:AY33),2)=1,AP33:AY33,0))</f>
        <v>8</v>
      </c>
      <c r="BB33" s="248"/>
      <c r="BC33" s="239"/>
      <c r="BD33" s="248"/>
      <c r="BE33" s="249">
        <v>0</v>
      </c>
      <c r="BF33" s="248"/>
      <c r="BG33" s="249">
        <v>0</v>
      </c>
      <c r="BH33" s="248"/>
      <c r="BI33" s="249">
        <v>0</v>
      </c>
      <c r="BJ33" s="248"/>
      <c r="BK33" s="249">
        <v>0</v>
      </c>
      <c r="BL33" s="248" t="s">
        <v>96</v>
      </c>
      <c r="BM33" s="249">
        <v>8</v>
      </c>
      <c r="BN33" s="250">
        <f t="array" ref="BN33">SUM(IF(MOD(COLUMN(BD33:BM33),2)=0,BD33:BM33,0))</f>
        <v>0</v>
      </c>
      <c r="BO33" s="250">
        <f t="array" ref="BO33">SUM(IF(MOD(COLUMN(BD33:BM33),2)=1,BD33:BM33,0))</f>
        <v>8</v>
      </c>
      <c r="BP33" s="248"/>
      <c r="BQ33" s="239"/>
      <c r="BR33" s="480"/>
    </row>
    <row r="34" spans="2:70" s="236" customFormat="1">
      <c r="C34" s="237"/>
      <c r="D34" s="251"/>
      <c r="E34" s="252"/>
      <c r="F34" s="253"/>
      <c r="G34" s="254"/>
      <c r="H34" s="253"/>
      <c r="I34" s="254"/>
      <c r="J34" s="255"/>
      <c r="K34" s="256"/>
      <c r="L34" s="253"/>
      <c r="M34" s="240"/>
      <c r="N34" s="253"/>
      <c r="O34" s="254"/>
      <c r="P34" s="253"/>
      <c r="Q34" s="254"/>
      <c r="R34" s="253"/>
      <c r="S34" s="254"/>
      <c r="T34" s="253"/>
      <c r="U34" s="254"/>
      <c r="V34" s="253"/>
      <c r="W34" s="254"/>
      <c r="X34" s="255"/>
      <c r="Y34" s="256"/>
      <c r="Z34" s="253"/>
      <c r="AA34" s="240"/>
      <c r="AB34" s="253"/>
      <c r="AC34" s="254"/>
      <c r="AD34" s="253"/>
      <c r="AE34" s="254"/>
      <c r="AF34" s="253"/>
      <c r="AG34" s="254"/>
      <c r="AH34" s="253"/>
      <c r="AI34" s="254"/>
      <c r="AJ34" s="253"/>
      <c r="AK34" s="254"/>
      <c r="AL34" s="255"/>
      <c r="AM34" s="256"/>
      <c r="AN34" s="253"/>
      <c r="AO34" s="240"/>
      <c r="AP34" s="253"/>
      <c r="AQ34" s="254"/>
      <c r="AR34" s="253"/>
      <c r="AS34" s="254"/>
      <c r="AT34" s="253"/>
      <c r="AU34" s="254"/>
      <c r="AV34" s="253"/>
      <c r="AW34" s="254"/>
      <c r="AX34" s="253"/>
      <c r="AY34" s="254"/>
      <c r="AZ34" s="255"/>
      <c r="BA34" s="256"/>
      <c r="BB34" s="253"/>
      <c r="BC34" s="240"/>
      <c r="BD34" s="253"/>
      <c r="BE34" s="254"/>
      <c r="BF34" s="253"/>
      <c r="BG34" s="254"/>
      <c r="BH34" s="253"/>
      <c r="BI34" s="254"/>
      <c r="BJ34" s="253"/>
      <c r="BK34" s="254"/>
      <c r="BL34" s="253"/>
      <c r="BM34" s="254"/>
      <c r="BN34" s="255"/>
      <c r="BO34" s="256"/>
      <c r="BP34" s="253"/>
      <c r="BQ34" s="240"/>
      <c r="BR34" s="480"/>
    </row>
    <row r="35" spans="2:70" outlineLevel="1">
      <c r="B35" s="2" t="s">
        <v>46</v>
      </c>
      <c r="C35" s="71" t="s">
        <v>99</v>
      </c>
      <c r="D35" s="246">
        <f>SUMIF($F$14:$BO$14,"*Total*",$F35:$BO35)</f>
        <v>47</v>
      </c>
      <c r="E35" s="247">
        <f t="shared" si="36"/>
        <v>40</v>
      </c>
      <c r="F35" s="248"/>
      <c r="G35" s="249">
        <v>0</v>
      </c>
      <c r="H35" s="248"/>
      <c r="I35" s="249">
        <v>0</v>
      </c>
      <c r="J35" s="250">
        <f t="array" ref="J35">SUM(IF(MOD(COLUMN(F35:I35),2)=0,F35:I35,0))</f>
        <v>0</v>
      </c>
      <c r="K35" s="250">
        <f t="array" ref="K35">SUM(IF(MOD(COLUMN(G35:J35),2)=1,G35:J35,0))</f>
        <v>0</v>
      </c>
      <c r="L35" s="248"/>
      <c r="M35" s="239"/>
      <c r="N35" s="248"/>
      <c r="O35" s="249">
        <v>0</v>
      </c>
      <c r="P35" s="248"/>
      <c r="Q35" s="249">
        <v>0</v>
      </c>
      <c r="R35" s="248"/>
      <c r="S35" s="249">
        <v>0</v>
      </c>
      <c r="T35" s="248"/>
      <c r="U35" s="249">
        <v>0</v>
      </c>
      <c r="V35" s="248"/>
      <c r="W35" s="249">
        <v>0</v>
      </c>
      <c r="X35" s="250">
        <f t="array" ref="X35">SUM(IF(MOD(COLUMN(N35:W35),2)=0,N35:W35,0))</f>
        <v>0</v>
      </c>
      <c r="Y35" s="250">
        <f t="array" ref="Y35">SUM(IF(MOD(COLUMN(N35:W35),2)=1,N35:W35,0))</f>
        <v>0</v>
      </c>
      <c r="Z35" s="248"/>
      <c r="AA35" s="239"/>
      <c r="AB35" s="248"/>
      <c r="AC35" s="249">
        <v>0</v>
      </c>
      <c r="AD35" s="248"/>
      <c r="AE35" s="249">
        <v>0</v>
      </c>
      <c r="AF35" s="248"/>
      <c r="AG35" s="249">
        <v>0</v>
      </c>
      <c r="AH35" s="248"/>
      <c r="AI35" s="249">
        <v>0</v>
      </c>
      <c r="AJ35" s="248"/>
      <c r="AK35" s="249">
        <v>0</v>
      </c>
      <c r="AL35" s="250">
        <f t="array" ref="AL35">SUM(IF(MOD(COLUMN(AB35:AK35),2)=0,AB35:AK35,0))</f>
        <v>0</v>
      </c>
      <c r="AM35" s="250">
        <f t="array" ref="AM35">SUM(IF(MOD(COLUMN(AB35:AK35),2)=1,AB35:AK35,0))</f>
        <v>0</v>
      </c>
      <c r="AN35" s="248"/>
      <c r="AO35" s="239"/>
      <c r="AP35" s="248"/>
      <c r="AQ35" s="249">
        <v>0</v>
      </c>
      <c r="AR35" s="248"/>
      <c r="AS35" s="249">
        <v>0</v>
      </c>
      <c r="AT35" s="248">
        <v>10</v>
      </c>
      <c r="AU35" s="249">
        <v>8</v>
      </c>
      <c r="AV35" s="248">
        <v>10</v>
      </c>
      <c r="AW35" s="249">
        <v>8</v>
      </c>
      <c r="AX35" s="248"/>
      <c r="AY35" s="249">
        <v>0</v>
      </c>
      <c r="AZ35" s="250">
        <f t="array" ref="AZ35">SUM(IF(MOD(COLUMN(AP35:AY35),2)=0,AP35:AY35,0))</f>
        <v>20</v>
      </c>
      <c r="BA35" s="250">
        <f t="array" ref="BA35">SUM(IF(MOD(COLUMN(AP35:AY35),2)=1,AP35:AY35,0))</f>
        <v>16</v>
      </c>
      <c r="BB35" s="248"/>
      <c r="BC35" s="239"/>
      <c r="BD35" s="248"/>
      <c r="BE35" s="249">
        <v>0</v>
      </c>
      <c r="BF35" s="248"/>
      <c r="BG35" s="249">
        <v>8</v>
      </c>
      <c r="BH35" s="248">
        <v>12</v>
      </c>
      <c r="BI35" s="249">
        <v>8</v>
      </c>
      <c r="BJ35" s="248"/>
      <c r="BK35" s="249">
        <v>0</v>
      </c>
      <c r="BL35" s="248">
        <v>15</v>
      </c>
      <c r="BM35" s="249">
        <v>8</v>
      </c>
      <c r="BN35" s="250">
        <f t="array" ref="BN35">SUM(IF(MOD(COLUMN(BD35:BM35),2)=0,BD35:BM35,0))</f>
        <v>27</v>
      </c>
      <c r="BO35" s="250">
        <f t="array" ref="BO35">SUM(IF(MOD(COLUMN(BD35:BM35),2)=1,BD35:BM35,0))</f>
        <v>24</v>
      </c>
      <c r="BP35" s="248"/>
      <c r="BQ35" s="239"/>
      <c r="BR35" s="480"/>
    </row>
    <row r="36" spans="2:70" outlineLevel="1">
      <c r="B36" s="2" t="s">
        <v>48</v>
      </c>
      <c r="C36" s="71" t="s">
        <v>99</v>
      </c>
      <c r="D36" s="246">
        <f t="shared" ref="D36:D42" si="38">SUMIF($F$14:$BO$14,"*Total*",$F36:$BO36)</f>
        <v>0</v>
      </c>
      <c r="E36" s="247">
        <f t="shared" si="36"/>
        <v>0</v>
      </c>
      <c r="F36" s="248"/>
      <c r="G36" s="249">
        <v>0</v>
      </c>
      <c r="H36" s="248"/>
      <c r="I36" s="249">
        <v>0</v>
      </c>
      <c r="J36" s="250">
        <f t="array" ref="J36">SUM(IF(MOD(COLUMN(F36:I36),2)=0,F36:I36,0))</f>
        <v>0</v>
      </c>
      <c r="K36" s="250">
        <f t="array" ref="K36">SUM(IF(MOD(COLUMN(G36:J36),2)=1,G36:J36,0))</f>
        <v>0</v>
      </c>
      <c r="L36" s="248"/>
      <c r="M36" s="239"/>
      <c r="N36" s="248"/>
      <c r="O36" s="249">
        <v>0</v>
      </c>
      <c r="P36" s="248"/>
      <c r="Q36" s="249">
        <v>0</v>
      </c>
      <c r="R36" s="248"/>
      <c r="S36" s="249">
        <v>0</v>
      </c>
      <c r="T36" s="248"/>
      <c r="U36" s="249">
        <v>0</v>
      </c>
      <c r="V36" s="248"/>
      <c r="W36" s="249">
        <v>0</v>
      </c>
      <c r="X36" s="250">
        <f t="array" ref="X36">SUM(IF(MOD(COLUMN(N36:W36),2)=0,N36:W36,0))</f>
        <v>0</v>
      </c>
      <c r="Y36" s="250">
        <f t="array" ref="Y36">SUM(IF(MOD(COLUMN(N36:W36),2)=1,N36:W36,0))</f>
        <v>0</v>
      </c>
      <c r="Z36" s="248"/>
      <c r="AA36" s="239"/>
      <c r="AB36" s="248"/>
      <c r="AC36" s="249">
        <v>0</v>
      </c>
      <c r="AD36" s="248"/>
      <c r="AE36" s="249">
        <v>0</v>
      </c>
      <c r="AF36" s="248"/>
      <c r="AG36" s="249">
        <v>0</v>
      </c>
      <c r="AH36" s="248"/>
      <c r="AI36" s="249">
        <v>0</v>
      </c>
      <c r="AJ36" s="248"/>
      <c r="AK36" s="249">
        <v>0</v>
      </c>
      <c r="AL36" s="250">
        <f t="array" ref="AL36">SUM(IF(MOD(COLUMN(AB36:AK36),2)=0,AB36:AK36,0))</f>
        <v>0</v>
      </c>
      <c r="AM36" s="250">
        <f t="array" ref="AM36">SUM(IF(MOD(COLUMN(AB36:AK36),2)=1,AB36:AK36,0))</f>
        <v>0</v>
      </c>
      <c r="AN36" s="248"/>
      <c r="AO36" s="239"/>
      <c r="AP36" s="248"/>
      <c r="AQ36" s="249">
        <v>0</v>
      </c>
      <c r="AR36" s="248"/>
      <c r="AS36" s="249">
        <v>0</v>
      </c>
      <c r="AT36" s="248"/>
      <c r="AU36" s="249">
        <v>0</v>
      </c>
      <c r="AV36" s="248"/>
      <c r="AW36" s="249">
        <v>0</v>
      </c>
      <c r="AX36" s="248"/>
      <c r="AY36" s="249">
        <v>0</v>
      </c>
      <c r="AZ36" s="250">
        <f t="array" ref="AZ36">SUM(IF(MOD(COLUMN(AP36:AY36),2)=0,AP36:AY36,0))</f>
        <v>0</v>
      </c>
      <c r="BA36" s="250">
        <f t="array" ref="BA36">SUM(IF(MOD(COLUMN(AP36:AY36),2)=1,AP36:AY36,0))</f>
        <v>0</v>
      </c>
      <c r="BB36" s="248"/>
      <c r="BC36" s="239"/>
      <c r="BD36" s="248"/>
      <c r="BE36" s="249">
        <v>0</v>
      </c>
      <c r="BF36" s="248"/>
      <c r="BG36" s="249">
        <v>0</v>
      </c>
      <c r="BH36" s="248"/>
      <c r="BI36" s="249">
        <v>0</v>
      </c>
      <c r="BJ36" s="248"/>
      <c r="BK36" s="249">
        <v>0</v>
      </c>
      <c r="BL36" s="248"/>
      <c r="BM36" s="249">
        <v>0</v>
      </c>
      <c r="BN36" s="250">
        <f t="array" ref="BN36">SUM(IF(MOD(COLUMN(BD36:BM36),2)=0,BD36:BM36,0))</f>
        <v>0</v>
      </c>
      <c r="BO36" s="250">
        <f t="array" ref="BO36">SUM(IF(MOD(COLUMN(BD36:BM36),2)=1,BD36:BM36,0))</f>
        <v>0</v>
      </c>
      <c r="BP36" s="248"/>
      <c r="BQ36" s="239"/>
      <c r="BR36" s="480"/>
    </row>
    <row r="37" spans="2:70" outlineLevel="1">
      <c r="B37" s="2" t="s">
        <v>50</v>
      </c>
      <c r="C37" s="71" t="s">
        <v>99</v>
      </c>
      <c r="D37" s="246">
        <f t="shared" si="38"/>
        <v>35</v>
      </c>
      <c r="E37" s="247">
        <f t="shared" si="36"/>
        <v>18</v>
      </c>
      <c r="F37" s="248"/>
      <c r="G37" s="249">
        <v>0</v>
      </c>
      <c r="H37" s="248">
        <v>2</v>
      </c>
      <c r="I37" s="249">
        <v>2</v>
      </c>
      <c r="J37" s="250">
        <f t="array" ref="J37">SUM(IF(MOD(COLUMN(F37:I37),2)=0,F37:I37,0))</f>
        <v>2</v>
      </c>
      <c r="K37" s="250">
        <f t="array" ref="K37">SUM(IF(MOD(COLUMN(G37:J37),2)=1,G37:J37,0))</f>
        <v>2</v>
      </c>
      <c r="L37" s="248"/>
      <c r="M37" s="239"/>
      <c r="N37" s="248"/>
      <c r="O37" s="249">
        <v>0</v>
      </c>
      <c r="P37" s="248"/>
      <c r="Q37" s="249">
        <v>0</v>
      </c>
      <c r="R37" s="248"/>
      <c r="S37" s="249">
        <v>0</v>
      </c>
      <c r="T37" s="248">
        <v>28</v>
      </c>
      <c r="U37" s="249">
        <v>8</v>
      </c>
      <c r="V37" s="248">
        <v>5</v>
      </c>
      <c r="W37" s="249">
        <v>8</v>
      </c>
      <c r="X37" s="250">
        <f t="array" ref="X37">SUM(IF(MOD(COLUMN(N37:W37),2)=0,N37:W37,0))</f>
        <v>33</v>
      </c>
      <c r="Y37" s="250">
        <f t="array" ref="Y37">SUM(IF(MOD(COLUMN(N37:W37),2)=1,N37:W37,0))</f>
        <v>16</v>
      </c>
      <c r="Z37" s="248"/>
      <c r="AA37" s="239"/>
      <c r="AB37" s="248"/>
      <c r="AC37" s="249">
        <v>0</v>
      </c>
      <c r="AD37" s="248"/>
      <c r="AE37" s="249">
        <v>0</v>
      </c>
      <c r="AF37" s="248"/>
      <c r="AG37" s="249">
        <v>0</v>
      </c>
      <c r="AH37" s="248"/>
      <c r="AI37" s="249">
        <v>0</v>
      </c>
      <c r="AJ37" s="248"/>
      <c r="AK37" s="249">
        <v>0</v>
      </c>
      <c r="AL37" s="250">
        <f t="array" ref="AL37">SUM(IF(MOD(COLUMN(AB37:AK37),2)=0,AB37:AK37,0))</f>
        <v>0</v>
      </c>
      <c r="AM37" s="250">
        <f t="array" ref="AM37">SUM(IF(MOD(COLUMN(AB37:AK37),2)=1,AB37:AK37,0))</f>
        <v>0</v>
      </c>
      <c r="AN37" s="248"/>
      <c r="AO37" s="239"/>
      <c r="AP37" s="248"/>
      <c r="AQ37" s="249">
        <v>0</v>
      </c>
      <c r="AR37" s="248"/>
      <c r="AS37" s="249">
        <v>0</v>
      </c>
      <c r="AT37" s="248"/>
      <c r="AU37" s="249">
        <v>0</v>
      </c>
      <c r="AV37" s="248"/>
      <c r="AW37" s="249">
        <v>0</v>
      </c>
      <c r="AX37" s="248"/>
      <c r="AY37" s="249">
        <v>0</v>
      </c>
      <c r="AZ37" s="250">
        <f t="array" ref="AZ37">SUM(IF(MOD(COLUMN(AP37:AY37),2)=0,AP37:AY37,0))</f>
        <v>0</v>
      </c>
      <c r="BA37" s="250">
        <f t="array" ref="BA37">SUM(IF(MOD(COLUMN(AP37:AY37),2)=1,AP37:AY37,0))</f>
        <v>0</v>
      </c>
      <c r="BB37" s="248"/>
      <c r="BC37" s="239"/>
      <c r="BD37" s="248"/>
      <c r="BE37" s="249">
        <v>0</v>
      </c>
      <c r="BF37" s="248"/>
      <c r="BG37" s="249">
        <v>0</v>
      </c>
      <c r="BH37" s="248"/>
      <c r="BI37" s="249">
        <v>0</v>
      </c>
      <c r="BJ37" s="248"/>
      <c r="BK37" s="249">
        <v>0</v>
      </c>
      <c r="BL37" s="248"/>
      <c r="BM37" s="249">
        <v>0</v>
      </c>
      <c r="BN37" s="250">
        <f t="array" ref="BN37">SUM(IF(MOD(COLUMN(BD37:BM37),2)=0,BD37:BM37,0))</f>
        <v>0</v>
      </c>
      <c r="BO37" s="250">
        <f t="array" ref="BO37">SUM(IF(MOD(COLUMN(BD37:BM37),2)=1,BD37:BM37,0))</f>
        <v>0</v>
      </c>
      <c r="BP37" s="248"/>
      <c r="BQ37" s="239"/>
      <c r="BR37" s="480"/>
    </row>
    <row r="38" spans="2:70" outlineLevel="1">
      <c r="B38" s="2" t="s">
        <v>52</v>
      </c>
      <c r="C38" s="71" t="s">
        <v>99</v>
      </c>
      <c r="D38" s="246">
        <f t="shared" si="38"/>
        <v>0</v>
      </c>
      <c r="E38" s="247">
        <f t="shared" si="36"/>
        <v>0</v>
      </c>
      <c r="F38" s="248"/>
      <c r="G38" s="249">
        <v>0</v>
      </c>
      <c r="H38" s="248"/>
      <c r="I38" s="249">
        <v>0</v>
      </c>
      <c r="J38" s="250">
        <f t="array" ref="J38">SUM(IF(MOD(COLUMN(F38:I38),2)=0,F38:I38,0))</f>
        <v>0</v>
      </c>
      <c r="K38" s="250">
        <f t="array" ref="K38">SUM(IF(MOD(COLUMN(G38:J38),2)=1,G38:J38,0))</f>
        <v>0</v>
      </c>
      <c r="L38" s="248"/>
      <c r="M38" s="239"/>
      <c r="N38" s="248"/>
      <c r="O38" s="249">
        <v>0</v>
      </c>
      <c r="P38" s="248"/>
      <c r="Q38" s="249">
        <v>0</v>
      </c>
      <c r="R38" s="248"/>
      <c r="S38" s="249">
        <v>0</v>
      </c>
      <c r="T38" s="248"/>
      <c r="U38" s="249">
        <v>0</v>
      </c>
      <c r="V38" s="248"/>
      <c r="W38" s="249">
        <v>0</v>
      </c>
      <c r="X38" s="250">
        <f t="array" ref="X38">SUM(IF(MOD(COLUMN(N38:W38),2)=0,N38:W38,0))</f>
        <v>0</v>
      </c>
      <c r="Y38" s="250">
        <f t="array" ref="Y38">SUM(IF(MOD(COLUMN(N38:W38),2)=1,N38:W38,0))</f>
        <v>0</v>
      </c>
      <c r="Z38" s="248"/>
      <c r="AA38" s="239"/>
      <c r="AB38" s="248"/>
      <c r="AC38" s="249">
        <v>0</v>
      </c>
      <c r="AD38" s="248"/>
      <c r="AE38" s="249">
        <v>0</v>
      </c>
      <c r="AF38" s="248"/>
      <c r="AG38" s="249">
        <v>0</v>
      </c>
      <c r="AH38" s="248"/>
      <c r="AI38" s="249">
        <v>0</v>
      </c>
      <c r="AJ38" s="248"/>
      <c r="AK38" s="249">
        <v>0</v>
      </c>
      <c r="AL38" s="250">
        <f t="array" ref="AL38">SUM(IF(MOD(COLUMN(AB38:AK38),2)=0,AB38:AK38,0))</f>
        <v>0</v>
      </c>
      <c r="AM38" s="250">
        <f t="array" ref="AM38">SUM(IF(MOD(COLUMN(AB38:AK38),2)=1,AB38:AK38,0))</f>
        <v>0</v>
      </c>
      <c r="AN38" s="248"/>
      <c r="AO38" s="239"/>
      <c r="AP38" s="248"/>
      <c r="AQ38" s="249">
        <v>0</v>
      </c>
      <c r="AR38" s="248"/>
      <c r="AS38" s="249">
        <v>0</v>
      </c>
      <c r="AT38" s="248"/>
      <c r="AU38" s="249">
        <v>0</v>
      </c>
      <c r="AV38" s="248"/>
      <c r="AW38" s="249">
        <v>0</v>
      </c>
      <c r="AX38" s="248"/>
      <c r="AY38" s="249">
        <v>0</v>
      </c>
      <c r="AZ38" s="250">
        <f t="array" ref="AZ38">SUM(IF(MOD(COLUMN(AP38:AY38),2)=0,AP38:AY38,0))</f>
        <v>0</v>
      </c>
      <c r="BA38" s="250">
        <f t="array" ref="BA38">SUM(IF(MOD(COLUMN(AP38:AY38),2)=1,AP38:AY38,0))</f>
        <v>0</v>
      </c>
      <c r="BB38" s="248"/>
      <c r="BC38" s="239"/>
      <c r="BD38" s="248"/>
      <c r="BE38" s="249">
        <v>0</v>
      </c>
      <c r="BF38" s="248"/>
      <c r="BG38" s="249">
        <v>0</v>
      </c>
      <c r="BH38" s="248"/>
      <c r="BI38" s="249">
        <v>0</v>
      </c>
      <c r="BJ38" s="248"/>
      <c r="BK38" s="249">
        <v>0</v>
      </c>
      <c r="BL38" s="248"/>
      <c r="BM38" s="249">
        <v>0</v>
      </c>
      <c r="BN38" s="250">
        <f t="array" ref="BN38">SUM(IF(MOD(COLUMN(BD38:BM38),2)=0,BD38:BM38,0))</f>
        <v>0</v>
      </c>
      <c r="BO38" s="250">
        <f t="array" ref="BO38">SUM(IF(MOD(COLUMN(BD38:BM38),2)=1,BD38:BM38,0))</f>
        <v>0</v>
      </c>
      <c r="BP38" s="248"/>
      <c r="BQ38" s="239"/>
      <c r="BR38" s="480"/>
    </row>
    <row r="39" spans="2:70" outlineLevel="1">
      <c r="B39" s="88" t="s">
        <v>54</v>
      </c>
      <c r="C39" s="71" t="s">
        <v>99</v>
      </c>
      <c r="D39" s="246">
        <f t="shared" si="38"/>
        <v>410</v>
      </c>
      <c r="E39" s="247">
        <f t="shared" si="36"/>
        <v>76</v>
      </c>
      <c r="F39" s="248">
        <v>16</v>
      </c>
      <c r="G39" s="249">
        <v>8</v>
      </c>
      <c r="H39" s="248"/>
      <c r="I39" s="249">
        <v>0</v>
      </c>
      <c r="J39" s="250">
        <f t="array" ref="J39">SUM(IF(MOD(COLUMN(F39:I39),2)=0,F39:I39,0))</f>
        <v>16</v>
      </c>
      <c r="K39" s="250">
        <f t="array" ref="K39">SUM(IF(MOD(COLUMN(G39:J39),2)=1,G39:J39,0))</f>
        <v>8</v>
      </c>
      <c r="L39" s="248"/>
      <c r="M39" s="239"/>
      <c r="N39" s="248">
        <v>46</v>
      </c>
      <c r="O39" s="249">
        <v>8</v>
      </c>
      <c r="P39" s="248">
        <v>36</v>
      </c>
      <c r="Q39" s="249">
        <v>8</v>
      </c>
      <c r="R39" s="248">
        <v>50</v>
      </c>
      <c r="S39" s="249">
        <v>8</v>
      </c>
      <c r="T39" s="248"/>
      <c r="U39" s="249">
        <v>0</v>
      </c>
      <c r="V39" s="248"/>
      <c r="W39" s="249">
        <v>0</v>
      </c>
      <c r="X39" s="250">
        <f t="array" ref="X39">SUM(IF(MOD(COLUMN(N39:W39),2)=0,N39:W39,0))</f>
        <v>132</v>
      </c>
      <c r="Y39" s="250">
        <f t="array" ref="Y39">SUM(IF(MOD(COLUMN(N39:W39),2)=1,N39:W39,0))</f>
        <v>24</v>
      </c>
      <c r="Z39" s="248"/>
      <c r="AA39" s="239"/>
      <c r="AB39" s="248"/>
      <c r="AC39" s="249">
        <v>0</v>
      </c>
      <c r="AD39" s="248"/>
      <c r="AE39" s="249">
        <v>0</v>
      </c>
      <c r="AF39" s="248">
        <v>11</v>
      </c>
      <c r="AG39" s="249">
        <v>4</v>
      </c>
      <c r="AH39" s="248">
        <v>39</v>
      </c>
      <c r="AI39" s="249">
        <v>8</v>
      </c>
      <c r="AJ39" s="248">
        <v>39</v>
      </c>
      <c r="AK39" s="249">
        <v>8</v>
      </c>
      <c r="AL39" s="250">
        <f t="array" ref="AL39">SUM(IF(MOD(COLUMN(AB39:AK39),2)=0,AB39:AK39,0))</f>
        <v>89</v>
      </c>
      <c r="AM39" s="250">
        <f t="array" ref="AM39">SUM(IF(MOD(COLUMN(AB39:AK39),2)=1,AB39:AK39,0))</f>
        <v>20</v>
      </c>
      <c r="AN39" s="248"/>
      <c r="AO39" s="239"/>
      <c r="AP39" s="248">
        <v>11</v>
      </c>
      <c r="AQ39" s="249">
        <v>8</v>
      </c>
      <c r="AR39" s="248">
        <v>21</v>
      </c>
      <c r="AS39" s="249">
        <v>8</v>
      </c>
      <c r="AT39" s="248"/>
      <c r="AU39" s="249">
        <v>0</v>
      </c>
      <c r="AV39" s="248"/>
      <c r="AW39" s="249">
        <v>0</v>
      </c>
      <c r="AX39" s="248"/>
      <c r="AY39" s="249">
        <v>0</v>
      </c>
      <c r="AZ39" s="250">
        <f t="array" ref="AZ39">SUM(IF(MOD(COLUMN(AP39:AY39),2)=0,AP39:AY39,0))</f>
        <v>32</v>
      </c>
      <c r="BA39" s="250">
        <f t="array" ref="BA39">SUM(IF(MOD(COLUMN(AP39:AY39),2)=1,AP39:AY39,0))</f>
        <v>16</v>
      </c>
      <c r="BB39" s="248"/>
      <c r="BC39" s="239"/>
      <c r="BD39" s="248">
        <v>56</v>
      </c>
      <c r="BE39" s="249">
        <v>8</v>
      </c>
      <c r="BF39" s="248">
        <v>85</v>
      </c>
      <c r="BG39" s="249">
        <v>0</v>
      </c>
      <c r="BH39" s="248"/>
      <c r="BI39" s="249">
        <v>0</v>
      </c>
      <c r="BJ39" s="248"/>
      <c r="BK39" s="249">
        <v>0</v>
      </c>
      <c r="BL39" s="248"/>
      <c r="BM39" s="249">
        <v>0</v>
      </c>
      <c r="BN39" s="250">
        <f t="array" ref="BN39">SUM(IF(MOD(COLUMN(BD39:BM39),2)=0,BD39:BM39,0))</f>
        <v>141</v>
      </c>
      <c r="BO39" s="250">
        <f t="array" ref="BO39">SUM(IF(MOD(COLUMN(BD39:BM39),2)=1,BD39:BM39,0))</f>
        <v>8</v>
      </c>
      <c r="BP39" s="248"/>
      <c r="BQ39" s="239"/>
      <c r="BR39" s="480"/>
    </row>
    <row r="40" spans="2:70" outlineLevel="1">
      <c r="B40" s="88" t="s">
        <v>56</v>
      </c>
      <c r="C40" s="71" t="s">
        <v>99</v>
      </c>
      <c r="D40" s="246">
        <f t="shared" si="38"/>
        <v>0</v>
      </c>
      <c r="E40" s="247">
        <f t="shared" si="36"/>
        <v>26</v>
      </c>
      <c r="F40" s="248"/>
      <c r="G40" s="249">
        <v>0</v>
      </c>
      <c r="H40" s="248"/>
      <c r="I40" s="249">
        <v>6</v>
      </c>
      <c r="J40" s="250">
        <f t="array" ref="J40">SUM(IF(MOD(COLUMN(F40:I40),2)=0,F40:I40,0))</f>
        <v>0</v>
      </c>
      <c r="K40" s="250">
        <f t="array" ref="K40">SUM(IF(MOD(COLUMN(G40:J40),2)=1,G40:J40,0))</f>
        <v>6</v>
      </c>
      <c r="L40" s="248"/>
      <c r="M40" s="239"/>
      <c r="N40" s="248"/>
      <c r="O40" s="249">
        <v>0</v>
      </c>
      <c r="P40" s="248"/>
      <c r="Q40" s="249">
        <v>0</v>
      </c>
      <c r="R40" s="248"/>
      <c r="S40" s="249">
        <v>0</v>
      </c>
      <c r="T40" s="248"/>
      <c r="U40" s="249">
        <v>0</v>
      </c>
      <c r="V40" s="248"/>
      <c r="W40" s="249">
        <v>0</v>
      </c>
      <c r="X40" s="250">
        <f t="array" ref="X40">SUM(IF(MOD(COLUMN(N40:W40),2)=0,N40:W40,0))</f>
        <v>0</v>
      </c>
      <c r="Y40" s="250">
        <f t="array" ref="Y40">SUM(IF(MOD(COLUMN(N40:W40),2)=1,N40:W40,0))</f>
        <v>0</v>
      </c>
      <c r="Z40" s="248"/>
      <c r="AA40" s="239"/>
      <c r="AB40" s="248"/>
      <c r="AC40" s="249">
        <v>8</v>
      </c>
      <c r="AD40" s="248"/>
      <c r="AE40" s="249">
        <v>8</v>
      </c>
      <c r="AF40" s="248"/>
      <c r="AG40" s="249">
        <v>4</v>
      </c>
      <c r="AH40" s="248"/>
      <c r="AI40" s="249">
        <v>0</v>
      </c>
      <c r="AJ40" s="248"/>
      <c r="AK40" s="249">
        <v>0</v>
      </c>
      <c r="AL40" s="250">
        <f t="array" ref="AL40">SUM(IF(MOD(COLUMN(AB40:AK40),2)=0,AB40:AK40,0))</f>
        <v>0</v>
      </c>
      <c r="AM40" s="250">
        <f t="array" ref="AM40">SUM(IF(MOD(COLUMN(AB40:AK40),2)=1,AB40:AK40,0))</f>
        <v>20</v>
      </c>
      <c r="AN40" s="248"/>
      <c r="AO40" s="239"/>
      <c r="AP40" s="248"/>
      <c r="AQ40" s="249">
        <v>0</v>
      </c>
      <c r="AR40" s="248"/>
      <c r="AS40" s="249">
        <v>0</v>
      </c>
      <c r="AT40" s="248"/>
      <c r="AU40" s="249">
        <v>0</v>
      </c>
      <c r="AV40" s="248"/>
      <c r="AW40" s="249">
        <v>0</v>
      </c>
      <c r="AX40" s="248"/>
      <c r="AY40" s="249">
        <v>0</v>
      </c>
      <c r="AZ40" s="250">
        <f t="array" ref="AZ40">SUM(IF(MOD(COLUMN(AP40:AY40),2)=0,AP40:AY40,0))</f>
        <v>0</v>
      </c>
      <c r="BA40" s="250">
        <f t="array" ref="BA40">SUM(IF(MOD(COLUMN(AP40:AY40),2)=1,AP40:AY40,0))</f>
        <v>0</v>
      </c>
      <c r="BB40" s="248"/>
      <c r="BC40" s="239"/>
      <c r="BD40" s="248"/>
      <c r="BE40" s="249">
        <v>0</v>
      </c>
      <c r="BF40" s="248"/>
      <c r="BG40" s="249">
        <v>0</v>
      </c>
      <c r="BH40" s="248"/>
      <c r="BI40" s="249">
        <v>0</v>
      </c>
      <c r="BJ40" s="248"/>
      <c r="BK40" s="249">
        <v>0</v>
      </c>
      <c r="BL40" s="248"/>
      <c r="BM40" s="249">
        <v>0</v>
      </c>
      <c r="BN40" s="250">
        <f t="array" ref="BN40">SUM(IF(MOD(COLUMN(BD40:BM40),2)=0,BD40:BM40,0))</f>
        <v>0</v>
      </c>
      <c r="BO40" s="250">
        <f t="array" ref="BO40">SUM(IF(MOD(COLUMN(BD40:BM40),2)=1,BD40:BM40,0))</f>
        <v>0</v>
      </c>
      <c r="BP40" s="248"/>
      <c r="BQ40" s="239"/>
      <c r="BR40" s="480"/>
    </row>
    <row r="41" spans="2:70" outlineLevel="1">
      <c r="B41" s="88" t="s">
        <v>21</v>
      </c>
      <c r="C41" s="71" t="s">
        <v>99</v>
      </c>
      <c r="D41" s="246">
        <f t="shared" si="38"/>
        <v>0</v>
      </c>
      <c r="E41" s="247">
        <f t="shared" si="36"/>
        <v>0</v>
      </c>
      <c r="F41" s="248"/>
      <c r="G41" s="249">
        <v>0</v>
      </c>
      <c r="H41" s="248"/>
      <c r="I41" s="249">
        <v>0</v>
      </c>
      <c r="J41" s="250">
        <f t="array" ref="J41">SUM(IF(MOD(COLUMN(F41:I41),2)=0,F41:I41,0))</f>
        <v>0</v>
      </c>
      <c r="K41" s="250">
        <f t="array" ref="K41">SUM(IF(MOD(COLUMN(G41:J41),2)=1,G41:J41,0))</f>
        <v>0</v>
      </c>
      <c r="L41" s="248"/>
      <c r="M41" s="239"/>
      <c r="N41" s="248"/>
      <c r="O41" s="249">
        <v>0</v>
      </c>
      <c r="P41" s="248"/>
      <c r="Q41" s="249">
        <v>0</v>
      </c>
      <c r="R41" s="248"/>
      <c r="S41" s="249">
        <v>0</v>
      </c>
      <c r="T41" s="248"/>
      <c r="U41" s="249">
        <v>0</v>
      </c>
      <c r="V41" s="248"/>
      <c r="W41" s="249">
        <v>0</v>
      </c>
      <c r="X41" s="250">
        <f t="array" ref="X41">SUM(IF(MOD(COLUMN(N41:W41),2)=0,N41:W41,0))</f>
        <v>0</v>
      </c>
      <c r="Y41" s="250">
        <f t="array" ref="Y41">SUM(IF(MOD(COLUMN(N41:W41),2)=1,N41:W41,0))</f>
        <v>0</v>
      </c>
      <c r="Z41" s="248"/>
      <c r="AA41" s="239"/>
      <c r="AB41" s="248"/>
      <c r="AC41" s="249">
        <v>0</v>
      </c>
      <c r="AD41" s="248"/>
      <c r="AE41" s="249">
        <v>0</v>
      </c>
      <c r="AF41" s="248"/>
      <c r="AG41" s="249">
        <v>0</v>
      </c>
      <c r="AH41" s="248"/>
      <c r="AI41" s="249">
        <v>0</v>
      </c>
      <c r="AJ41" s="248"/>
      <c r="AK41" s="249">
        <v>0</v>
      </c>
      <c r="AL41" s="250">
        <f t="array" ref="AL41">SUM(IF(MOD(COLUMN(AB41:AK41),2)=0,AB41:AK41,0))</f>
        <v>0</v>
      </c>
      <c r="AM41" s="250">
        <f t="array" ref="AM41">SUM(IF(MOD(COLUMN(AB41:AK41),2)=1,AB41:AK41,0))</f>
        <v>0</v>
      </c>
      <c r="AN41" s="248"/>
      <c r="AO41" s="239"/>
      <c r="AP41" s="248"/>
      <c r="AQ41" s="249">
        <v>0</v>
      </c>
      <c r="AR41" s="248"/>
      <c r="AS41" s="249">
        <v>0</v>
      </c>
      <c r="AT41" s="248"/>
      <c r="AU41" s="249">
        <v>0</v>
      </c>
      <c r="AV41" s="248"/>
      <c r="AW41" s="249">
        <v>0</v>
      </c>
      <c r="AX41" s="248"/>
      <c r="AY41" s="249">
        <v>0</v>
      </c>
      <c r="AZ41" s="250">
        <f t="array" ref="AZ41">SUM(IF(MOD(COLUMN(AP41:AY41),2)=0,AP41:AY41,0))</f>
        <v>0</v>
      </c>
      <c r="BA41" s="250">
        <f t="array" ref="BA41">SUM(IF(MOD(COLUMN(AP41:AY41),2)=1,AP41:AY41,0))</f>
        <v>0</v>
      </c>
      <c r="BB41" s="248"/>
      <c r="BC41" s="239"/>
      <c r="BD41" s="248"/>
      <c r="BE41" s="249">
        <v>0</v>
      </c>
      <c r="BF41" s="248"/>
      <c r="BG41" s="249">
        <v>0</v>
      </c>
      <c r="BH41" s="248"/>
      <c r="BI41" s="249">
        <v>0</v>
      </c>
      <c r="BJ41" s="248"/>
      <c r="BK41" s="249">
        <v>0</v>
      </c>
      <c r="BL41" s="248"/>
      <c r="BM41" s="249">
        <v>0</v>
      </c>
      <c r="BN41" s="250">
        <f t="array" ref="BN41">SUM(IF(MOD(COLUMN(BD41:BM41),2)=0,BD41:BM41,0))</f>
        <v>0</v>
      </c>
      <c r="BO41" s="250">
        <f t="array" ref="BO41">SUM(IF(MOD(COLUMN(BD41:BM41),2)=1,BD41:BM41,0))</f>
        <v>0</v>
      </c>
      <c r="BP41" s="248"/>
      <c r="BQ41" s="239"/>
      <c r="BR41" s="480"/>
    </row>
    <row r="42" spans="2:70" outlineLevel="1">
      <c r="B42" s="2" t="s">
        <v>22</v>
      </c>
      <c r="C42" s="71" t="s">
        <v>99</v>
      </c>
      <c r="D42" s="246">
        <f t="shared" si="38"/>
        <v>0</v>
      </c>
      <c r="E42" s="247">
        <f t="shared" si="36"/>
        <v>16</v>
      </c>
      <c r="F42" s="248"/>
      <c r="G42" s="249">
        <v>0</v>
      </c>
      <c r="H42" s="248"/>
      <c r="I42" s="249">
        <v>0</v>
      </c>
      <c r="J42" s="250">
        <f t="array" ref="J42">SUM(IF(MOD(COLUMN(F42:I42),2)=0,F42:I42,0))</f>
        <v>0</v>
      </c>
      <c r="K42" s="250">
        <f t="array" ref="K42">SUM(IF(MOD(COLUMN(G42:J42),2)=1,G42:J42,0))</f>
        <v>0</v>
      </c>
      <c r="L42" s="248"/>
      <c r="M42" s="239"/>
      <c r="N42" s="248"/>
      <c r="O42" s="249">
        <v>0</v>
      </c>
      <c r="P42" s="248"/>
      <c r="Q42" s="249">
        <v>0</v>
      </c>
      <c r="R42" s="248"/>
      <c r="S42" s="249">
        <v>0</v>
      </c>
      <c r="T42" s="248"/>
      <c r="U42" s="249">
        <v>0</v>
      </c>
      <c r="V42" s="248"/>
      <c r="W42" s="249">
        <v>0</v>
      </c>
      <c r="X42" s="250">
        <f t="array" ref="X42">SUM(IF(MOD(COLUMN(N42:W42),2)=0,N42:W42,0))</f>
        <v>0</v>
      </c>
      <c r="Y42" s="250">
        <f t="array" ref="Y42">SUM(IF(MOD(COLUMN(N42:W42),2)=1,N42:W42,0))</f>
        <v>0</v>
      </c>
      <c r="Z42" s="248"/>
      <c r="AA42" s="239"/>
      <c r="AB42" s="248"/>
      <c r="AC42" s="249">
        <v>0</v>
      </c>
      <c r="AD42" s="248"/>
      <c r="AE42" s="249">
        <v>0</v>
      </c>
      <c r="AF42" s="248"/>
      <c r="AG42" s="249">
        <v>0</v>
      </c>
      <c r="AH42" s="248"/>
      <c r="AI42" s="249">
        <v>0</v>
      </c>
      <c r="AJ42" s="248"/>
      <c r="AK42" s="249">
        <v>0</v>
      </c>
      <c r="AL42" s="250">
        <f t="array" ref="AL42">SUM(IF(MOD(COLUMN(AB42:AK42),2)=0,AB42:AK42,0))</f>
        <v>0</v>
      </c>
      <c r="AM42" s="250">
        <f t="array" ref="AM42">SUM(IF(MOD(COLUMN(AB42:AK42),2)=1,AB42:AK42,0))</f>
        <v>0</v>
      </c>
      <c r="AN42" s="248"/>
      <c r="AO42" s="239"/>
      <c r="AP42" s="248"/>
      <c r="AQ42" s="249">
        <v>0</v>
      </c>
      <c r="AR42" s="248"/>
      <c r="AS42" s="249">
        <v>0</v>
      </c>
      <c r="AT42" s="248"/>
      <c r="AU42" s="249">
        <v>0</v>
      </c>
      <c r="AV42" s="248"/>
      <c r="AW42" s="249">
        <v>0</v>
      </c>
      <c r="AX42" s="248" t="s">
        <v>119</v>
      </c>
      <c r="AY42" s="249">
        <v>8</v>
      </c>
      <c r="AZ42" s="250">
        <f t="array" ref="AZ42">SUM(IF(MOD(COLUMN(AP42:AY42),2)=0,AP42:AY42,0))</f>
        <v>0</v>
      </c>
      <c r="BA42" s="250">
        <f t="array" ref="BA42">SUM(IF(MOD(COLUMN(AP42:AY42),2)=1,AP42:AY42,0))</f>
        <v>8</v>
      </c>
      <c r="BB42" s="248"/>
      <c r="BC42" s="239"/>
      <c r="BD42" s="248"/>
      <c r="BE42" s="249">
        <v>0</v>
      </c>
      <c r="BF42" s="248"/>
      <c r="BG42" s="249">
        <v>0</v>
      </c>
      <c r="BH42" s="248"/>
      <c r="BI42" s="249">
        <v>0</v>
      </c>
      <c r="BJ42" s="248" t="s">
        <v>96</v>
      </c>
      <c r="BK42" s="249">
        <v>8</v>
      </c>
      <c r="BL42" s="248"/>
      <c r="BM42" s="249">
        <v>0</v>
      </c>
      <c r="BN42" s="250">
        <f t="array" ref="BN42">SUM(IF(MOD(COLUMN(BD42:BM42),2)=0,BD42:BM42,0))</f>
        <v>0</v>
      </c>
      <c r="BO42" s="250">
        <f t="array" ref="BO42">SUM(IF(MOD(COLUMN(BD42:BM42),2)=1,BD42:BM42,0))</f>
        <v>8</v>
      </c>
      <c r="BP42" s="248"/>
      <c r="BQ42" s="239"/>
      <c r="BR42" s="480"/>
    </row>
    <row r="43" spans="2:70" s="236" customFormat="1">
      <c r="C43" s="237"/>
      <c r="D43" s="251"/>
      <c r="E43" s="252"/>
      <c r="F43" s="253"/>
      <c r="G43" s="254"/>
      <c r="H43" s="253"/>
      <c r="I43" s="254"/>
      <c r="J43" s="255"/>
      <c r="K43" s="256"/>
      <c r="L43" s="253"/>
      <c r="M43" s="240"/>
      <c r="N43" s="253"/>
      <c r="O43" s="254"/>
      <c r="P43" s="253"/>
      <c r="Q43" s="254"/>
      <c r="R43" s="253"/>
      <c r="S43" s="254"/>
      <c r="T43" s="253"/>
      <c r="U43" s="254"/>
      <c r="V43" s="253"/>
      <c r="W43" s="254"/>
      <c r="X43" s="255"/>
      <c r="Y43" s="256"/>
      <c r="Z43" s="253"/>
      <c r="AA43" s="240"/>
      <c r="AB43" s="253"/>
      <c r="AC43" s="254"/>
      <c r="AD43" s="253"/>
      <c r="AE43" s="254"/>
      <c r="AF43" s="253"/>
      <c r="AG43" s="254"/>
      <c r="AH43" s="253"/>
      <c r="AI43" s="254"/>
      <c r="AJ43" s="253"/>
      <c r="AK43" s="254"/>
      <c r="AL43" s="255"/>
      <c r="AM43" s="256"/>
      <c r="AN43" s="253"/>
      <c r="AO43" s="240"/>
      <c r="AP43" s="253"/>
      <c r="AQ43" s="254"/>
      <c r="AR43" s="253"/>
      <c r="AS43" s="254"/>
      <c r="AT43" s="253"/>
      <c r="AU43" s="254"/>
      <c r="AV43" s="253"/>
      <c r="AW43" s="254"/>
      <c r="AX43" s="253"/>
      <c r="AY43" s="254"/>
      <c r="AZ43" s="255"/>
      <c r="BA43" s="256"/>
      <c r="BB43" s="253"/>
      <c r="BC43" s="240"/>
      <c r="BD43" s="253"/>
      <c r="BE43" s="254"/>
      <c r="BF43" s="253"/>
      <c r="BG43" s="254"/>
      <c r="BH43" s="253"/>
      <c r="BI43" s="254"/>
      <c r="BJ43" s="253"/>
      <c r="BK43" s="254"/>
      <c r="BL43" s="253"/>
      <c r="BM43" s="254"/>
      <c r="BN43" s="255"/>
      <c r="BO43" s="256"/>
      <c r="BP43" s="253"/>
      <c r="BQ43" s="240"/>
      <c r="BR43" s="480"/>
    </row>
    <row r="44" spans="2:70" outlineLevel="1">
      <c r="B44" s="2" t="s">
        <v>46</v>
      </c>
      <c r="C44" s="71" t="s">
        <v>100</v>
      </c>
      <c r="D44" s="246">
        <f>SUMIF($F$14:$BO$14,"*Total*",$F44:$BO44)</f>
        <v>0</v>
      </c>
      <c r="E44" s="247">
        <f t="shared" si="36"/>
        <v>0</v>
      </c>
      <c r="F44" s="248"/>
      <c r="G44" s="249">
        <v>0</v>
      </c>
      <c r="H44" s="248"/>
      <c r="I44" s="249">
        <v>0</v>
      </c>
      <c r="J44" s="250">
        <f t="array" ref="J44">SUM(IF(MOD(COLUMN(F44:I44),2)=0,F44:I44,0))</f>
        <v>0</v>
      </c>
      <c r="K44" s="250">
        <f t="array" ref="K44">SUM(IF(MOD(COLUMN(G44:J44),2)=1,G44:J44,0))</f>
        <v>0</v>
      </c>
      <c r="L44" s="248"/>
      <c r="M44" s="239"/>
      <c r="N44" s="248"/>
      <c r="O44" s="249">
        <v>0</v>
      </c>
      <c r="P44" s="248"/>
      <c r="Q44" s="249">
        <v>0</v>
      </c>
      <c r="R44" s="248"/>
      <c r="S44" s="249">
        <v>0</v>
      </c>
      <c r="T44" s="248"/>
      <c r="U44" s="249">
        <v>0</v>
      </c>
      <c r="V44" s="248"/>
      <c r="W44" s="249">
        <v>0</v>
      </c>
      <c r="X44" s="250">
        <f t="array" ref="X44">SUM(IF(MOD(COLUMN(N44:W44),2)=0,N44:W44,0))</f>
        <v>0</v>
      </c>
      <c r="Y44" s="250">
        <f t="array" ref="Y44">SUM(IF(MOD(COLUMN(N44:W44),2)=1,N44:W44,0))</f>
        <v>0</v>
      </c>
      <c r="Z44" s="248"/>
      <c r="AA44" s="239"/>
      <c r="AB44" s="248"/>
      <c r="AC44" s="249">
        <v>0</v>
      </c>
      <c r="AD44" s="248"/>
      <c r="AE44" s="249">
        <v>0</v>
      </c>
      <c r="AF44" s="248"/>
      <c r="AG44" s="249">
        <v>0</v>
      </c>
      <c r="AH44" s="248"/>
      <c r="AI44" s="249">
        <v>0</v>
      </c>
      <c r="AJ44" s="248"/>
      <c r="AK44" s="249">
        <v>0</v>
      </c>
      <c r="AL44" s="250">
        <f t="array" ref="AL44">SUM(IF(MOD(COLUMN(AB44:AK44),2)=0,AB44:AK44,0))</f>
        <v>0</v>
      </c>
      <c r="AM44" s="250">
        <f t="array" ref="AM44">SUM(IF(MOD(COLUMN(AB44:AK44),2)=1,AB44:AK44,0))</f>
        <v>0</v>
      </c>
      <c r="AN44" s="248"/>
      <c r="AO44" s="239"/>
      <c r="AP44" s="248"/>
      <c r="AQ44" s="249">
        <v>0</v>
      </c>
      <c r="AR44" s="248"/>
      <c r="AS44" s="249">
        <v>0</v>
      </c>
      <c r="AT44" s="248"/>
      <c r="AU44" s="249">
        <v>0</v>
      </c>
      <c r="AV44" s="248"/>
      <c r="AW44" s="249">
        <v>0</v>
      </c>
      <c r="AX44" s="248"/>
      <c r="AY44" s="249">
        <v>0</v>
      </c>
      <c r="AZ44" s="250">
        <f t="array" ref="AZ44">SUM(IF(MOD(COLUMN(AP44:AY44),2)=0,AP44:AY44,0))</f>
        <v>0</v>
      </c>
      <c r="BA44" s="250">
        <f t="array" ref="BA44">SUM(IF(MOD(COLUMN(AP44:AY44),2)=1,AP44:AY44,0))</f>
        <v>0</v>
      </c>
      <c r="BB44" s="248"/>
      <c r="BC44" s="239"/>
      <c r="BD44" s="248"/>
      <c r="BE44" s="249">
        <v>0</v>
      </c>
      <c r="BF44" s="248"/>
      <c r="BG44" s="249">
        <v>0</v>
      </c>
      <c r="BH44" s="248"/>
      <c r="BI44" s="249">
        <v>0</v>
      </c>
      <c r="BJ44" s="248"/>
      <c r="BK44" s="249">
        <v>0</v>
      </c>
      <c r="BL44" s="248"/>
      <c r="BM44" s="249">
        <v>0</v>
      </c>
      <c r="BN44" s="250">
        <f t="array" ref="BN44">SUM(IF(MOD(COLUMN(BD44:BM44),2)=0,BD44:BM44,0))</f>
        <v>0</v>
      </c>
      <c r="BO44" s="250">
        <f t="array" ref="BO44">SUM(IF(MOD(COLUMN(BD44:BM44),2)=1,BD44:BM44,0))</f>
        <v>0</v>
      </c>
      <c r="BP44" s="248"/>
      <c r="BQ44" s="239"/>
      <c r="BR44" s="480"/>
    </row>
    <row r="45" spans="2:70" outlineLevel="1">
      <c r="B45" s="2" t="s">
        <v>48</v>
      </c>
      <c r="C45" s="71" t="s">
        <v>100</v>
      </c>
      <c r="D45" s="246">
        <f t="shared" ref="D45:D51" si="39">SUMIF($F$14:$BO$14,"*Total*",$F45:$BO45)</f>
        <v>0</v>
      </c>
      <c r="E45" s="247">
        <f t="shared" si="36"/>
        <v>0</v>
      </c>
      <c r="F45" s="248"/>
      <c r="G45" s="249">
        <v>0</v>
      </c>
      <c r="H45" s="248"/>
      <c r="I45" s="249">
        <v>0</v>
      </c>
      <c r="J45" s="250">
        <f t="array" ref="J45">SUM(IF(MOD(COLUMN(F45:I45),2)=0,F45:I45,0))</f>
        <v>0</v>
      </c>
      <c r="K45" s="250">
        <f t="array" ref="K45">SUM(IF(MOD(COLUMN(G45:J45),2)=1,G45:J45,0))</f>
        <v>0</v>
      </c>
      <c r="L45" s="248"/>
      <c r="M45" s="239"/>
      <c r="N45" s="248"/>
      <c r="O45" s="249">
        <v>0</v>
      </c>
      <c r="P45" s="248"/>
      <c r="Q45" s="249">
        <v>0</v>
      </c>
      <c r="R45" s="248"/>
      <c r="S45" s="249">
        <v>0</v>
      </c>
      <c r="T45" s="248"/>
      <c r="U45" s="249">
        <v>0</v>
      </c>
      <c r="V45" s="248"/>
      <c r="W45" s="249">
        <v>0</v>
      </c>
      <c r="X45" s="250">
        <f t="array" ref="X45">SUM(IF(MOD(COLUMN(N45:W45),2)=0,N45:W45,0))</f>
        <v>0</v>
      </c>
      <c r="Y45" s="250">
        <f t="array" ref="Y45">SUM(IF(MOD(COLUMN(N45:W45),2)=1,N45:W45,0))</f>
        <v>0</v>
      </c>
      <c r="Z45" s="248"/>
      <c r="AA45" s="239"/>
      <c r="AB45" s="248"/>
      <c r="AC45" s="249">
        <v>0</v>
      </c>
      <c r="AD45" s="248"/>
      <c r="AE45" s="249">
        <v>0</v>
      </c>
      <c r="AF45" s="248"/>
      <c r="AG45" s="249">
        <v>0</v>
      </c>
      <c r="AH45" s="248"/>
      <c r="AI45" s="249">
        <v>0</v>
      </c>
      <c r="AJ45" s="248"/>
      <c r="AK45" s="249">
        <v>0</v>
      </c>
      <c r="AL45" s="250">
        <f t="array" ref="AL45">SUM(IF(MOD(COLUMN(AB45:AK45),2)=0,AB45:AK45,0))</f>
        <v>0</v>
      </c>
      <c r="AM45" s="250">
        <f t="array" ref="AM45">SUM(IF(MOD(COLUMN(AB45:AK45),2)=1,AB45:AK45,0))</f>
        <v>0</v>
      </c>
      <c r="AN45" s="248"/>
      <c r="AO45" s="239"/>
      <c r="AP45" s="248"/>
      <c r="AQ45" s="249">
        <v>0</v>
      </c>
      <c r="AR45" s="248"/>
      <c r="AS45" s="249">
        <v>0</v>
      </c>
      <c r="AT45" s="248"/>
      <c r="AU45" s="249">
        <v>0</v>
      </c>
      <c r="AV45" s="248"/>
      <c r="AW45" s="249">
        <v>0</v>
      </c>
      <c r="AX45" s="248"/>
      <c r="AY45" s="249">
        <v>0</v>
      </c>
      <c r="AZ45" s="250">
        <f t="array" ref="AZ45">SUM(IF(MOD(COLUMN(AP45:AY45),2)=0,AP45:AY45,0))</f>
        <v>0</v>
      </c>
      <c r="BA45" s="250">
        <f t="array" ref="BA45">SUM(IF(MOD(COLUMN(AP45:AY45),2)=1,AP45:AY45,0))</f>
        <v>0</v>
      </c>
      <c r="BB45" s="248"/>
      <c r="BC45" s="239"/>
      <c r="BD45" s="248"/>
      <c r="BE45" s="249">
        <v>0</v>
      </c>
      <c r="BF45" s="248"/>
      <c r="BG45" s="249">
        <v>0</v>
      </c>
      <c r="BH45" s="248"/>
      <c r="BI45" s="249">
        <v>0</v>
      </c>
      <c r="BJ45" s="248"/>
      <c r="BK45" s="249">
        <v>0</v>
      </c>
      <c r="BL45" s="248"/>
      <c r="BM45" s="249">
        <v>0</v>
      </c>
      <c r="BN45" s="250">
        <f t="array" ref="BN45">SUM(IF(MOD(COLUMN(BD45:BM45),2)=0,BD45:BM45,0))</f>
        <v>0</v>
      </c>
      <c r="BO45" s="250">
        <f t="array" ref="BO45">SUM(IF(MOD(COLUMN(BD45:BM45),2)=1,BD45:BM45,0))</f>
        <v>0</v>
      </c>
      <c r="BP45" s="248"/>
      <c r="BQ45" s="239"/>
      <c r="BR45" s="480"/>
    </row>
    <row r="46" spans="2:70" outlineLevel="1">
      <c r="B46" s="2" t="s">
        <v>50</v>
      </c>
      <c r="C46" s="71" t="s">
        <v>100</v>
      </c>
      <c r="D46" s="246">
        <f t="shared" si="39"/>
        <v>3</v>
      </c>
      <c r="E46" s="247">
        <f t="shared" si="36"/>
        <v>63.5</v>
      </c>
      <c r="F46" s="248"/>
      <c r="G46" s="249">
        <v>2</v>
      </c>
      <c r="H46" s="248"/>
      <c r="I46" s="249">
        <v>3</v>
      </c>
      <c r="J46" s="250">
        <f t="array" ref="J46">SUM(IF(MOD(COLUMN(F46:I46),2)=0,F46:I46,0))</f>
        <v>0</v>
      </c>
      <c r="K46" s="250">
        <f t="array" ref="K46">SUM(IF(MOD(COLUMN(G46:J46),2)=1,G46:J46,0))</f>
        <v>5</v>
      </c>
      <c r="L46" s="248"/>
      <c r="M46" s="239"/>
      <c r="N46" s="248"/>
      <c r="O46" s="249">
        <v>5</v>
      </c>
      <c r="P46" s="248"/>
      <c r="Q46" s="249">
        <v>3</v>
      </c>
      <c r="R46" s="248"/>
      <c r="S46" s="249">
        <v>3</v>
      </c>
      <c r="T46" s="248"/>
      <c r="U46" s="249">
        <v>3</v>
      </c>
      <c r="V46" s="248"/>
      <c r="W46" s="249">
        <v>3</v>
      </c>
      <c r="X46" s="250">
        <f t="array" ref="X46">SUM(IF(MOD(COLUMN(N46:W46),2)=0,N46:W46,0))</f>
        <v>0</v>
      </c>
      <c r="Y46" s="250">
        <f t="array" ref="Y46">SUM(IF(MOD(COLUMN(N46:W46),2)=1,N46:W46,0))</f>
        <v>17</v>
      </c>
      <c r="Z46" s="248"/>
      <c r="AA46" s="239"/>
      <c r="AB46" s="248"/>
      <c r="AC46" s="249">
        <v>6.5</v>
      </c>
      <c r="AD46" s="248"/>
      <c r="AE46" s="249">
        <v>2</v>
      </c>
      <c r="AF46" s="248"/>
      <c r="AG46" s="249">
        <v>3</v>
      </c>
      <c r="AH46" s="248"/>
      <c r="AI46" s="249">
        <v>2</v>
      </c>
      <c r="AJ46" s="248"/>
      <c r="AK46" s="249">
        <v>3</v>
      </c>
      <c r="AL46" s="250">
        <f t="array" ref="AL46">SUM(IF(MOD(COLUMN(AB46:AK46),2)=0,AB46:AK46,0))</f>
        <v>0</v>
      </c>
      <c r="AM46" s="250">
        <f t="array" ref="AM46">SUM(IF(MOD(COLUMN(AB46:AK46),2)=1,AB46:AK46,0))</f>
        <v>16.5</v>
      </c>
      <c r="AN46" s="248"/>
      <c r="AO46" s="239"/>
      <c r="AP46" s="248">
        <v>3</v>
      </c>
      <c r="AQ46" s="249">
        <v>5</v>
      </c>
      <c r="AR46" s="248"/>
      <c r="AS46" s="249">
        <v>4</v>
      </c>
      <c r="AT46" s="248"/>
      <c r="AU46" s="249">
        <v>3</v>
      </c>
      <c r="AV46" s="248"/>
      <c r="AW46" s="249">
        <v>3</v>
      </c>
      <c r="AX46" s="248"/>
      <c r="AY46" s="249">
        <v>0</v>
      </c>
      <c r="AZ46" s="250">
        <f t="array" ref="AZ46">SUM(IF(MOD(COLUMN(AP46:AY46),2)=0,AP46:AY46,0))</f>
        <v>3</v>
      </c>
      <c r="BA46" s="250">
        <f t="array" ref="BA46">SUM(IF(MOD(COLUMN(AP46:AY46),2)=1,AP46:AY46,0))</f>
        <v>15</v>
      </c>
      <c r="BB46" s="248"/>
      <c r="BC46" s="239"/>
      <c r="BD46" s="248"/>
      <c r="BE46" s="249">
        <v>3</v>
      </c>
      <c r="BF46" s="248"/>
      <c r="BG46" s="249">
        <v>4</v>
      </c>
      <c r="BH46" s="248"/>
      <c r="BI46" s="249">
        <v>2</v>
      </c>
      <c r="BJ46" s="248"/>
      <c r="BK46" s="249">
        <v>1</v>
      </c>
      <c r="BL46" s="248"/>
      <c r="BM46" s="249">
        <v>0</v>
      </c>
      <c r="BN46" s="250">
        <f t="array" ref="BN46">SUM(IF(MOD(COLUMN(BD46:BM46),2)=0,BD46:BM46,0))</f>
        <v>0</v>
      </c>
      <c r="BO46" s="250">
        <f t="array" ref="BO46">SUM(IF(MOD(COLUMN(BD46:BM46),2)=1,BD46:BM46,0))</f>
        <v>10</v>
      </c>
      <c r="BP46" s="248"/>
      <c r="BQ46" s="239"/>
      <c r="BR46" s="480"/>
    </row>
    <row r="47" spans="2:70" outlineLevel="1">
      <c r="B47" s="2" t="s">
        <v>52</v>
      </c>
      <c r="C47" s="71" t="s">
        <v>100</v>
      </c>
      <c r="D47" s="246">
        <f t="shared" si="39"/>
        <v>0</v>
      </c>
      <c r="E47" s="247">
        <f t="shared" si="36"/>
        <v>0</v>
      </c>
      <c r="F47" s="248"/>
      <c r="G47" s="249">
        <v>0</v>
      </c>
      <c r="H47" s="248"/>
      <c r="I47" s="249">
        <v>0</v>
      </c>
      <c r="J47" s="250">
        <f t="array" ref="J47">SUM(IF(MOD(COLUMN(F47:I47),2)=0,F47:I47,0))</f>
        <v>0</v>
      </c>
      <c r="K47" s="250">
        <f t="array" ref="K47">SUM(IF(MOD(COLUMN(G47:J47),2)=1,G47:J47,0))</f>
        <v>0</v>
      </c>
      <c r="L47" s="248"/>
      <c r="M47" s="239"/>
      <c r="N47" s="248"/>
      <c r="O47" s="249">
        <v>0</v>
      </c>
      <c r="P47" s="248"/>
      <c r="Q47" s="249">
        <v>0</v>
      </c>
      <c r="R47" s="248"/>
      <c r="S47" s="249">
        <v>0</v>
      </c>
      <c r="T47" s="248"/>
      <c r="U47" s="249">
        <v>0</v>
      </c>
      <c r="V47" s="248"/>
      <c r="W47" s="249">
        <v>0</v>
      </c>
      <c r="X47" s="250">
        <f t="array" ref="X47">SUM(IF(MOD(COLUMN(N47:W47),2)=0,N47:W47,0))</f>
        <v>0</v>
      </c>
      <c r="Y47" s="250">
        <f t="array" ref="Y47">SUM(IF(MOD(COLUMN(N47:W47),2)=1,N47:W47,0))</f>
        <v>0</v>
      </c>
      <c r="Z47" s="248"/>
      <c r="AA47" s="239"/>
      <c r="AB47" s="248"/>
      <c r="AC47" s="249">
        <v>0</v>
      </c>
      <c r="AD47" s="248"/>
      <c r="AE47" s="249">
        <v>0</v>
      </c>
      <c r="AF47" s="248"/>
      <c r="AG47" s="249">
        <v>0</v>
      </c>
      <c r="AH47" s="248"/>
      <c r="AI47" s="249">
        <v>0</v>
      </c>
      <c r="AJ47" s="248"/>
      <c r="AK47" s="249">
        <v>0</v>
      </c>
      <c r="AL47" s="250">
        <f t="array" ref="AL47">SUM(IF(MOD(COLUMN(AB47:AK47),2)=0,AB47:AK47,0))</f>
        <v>0</v>
      </c>
      <c r="AM47" s="250">
        <f t="array" ref="AM47">SUM(IF(MOD(COLUMN(AB47:AK47),2)=1,AB47:AK47,0))</f>
        <v>0</v>
      </c>
      <c r="AN47" s="248"/>
      <c r="AO47" s="239"/>
      <c r="AP47" s="248"/>
      <c r="AQ47" s="249">
        <v>0</v>
      </c>
      <c r="AR47" s="248"/>
      <c r="AS47" s="249">
        <v>0</v>
      </c>
      <c r="AT47" s="248"/>
      <c r="AU47" s="249">
        <v>0</v>
      </c>
      <c r="AV47" s="248"/>
      <c r="AW47" s="249">
        <v>0</v>
      </c>
      <c r="AX47" s="248"/>
      <c r="AY47" s="249">
        <v>0</v>
      </c>
      <c r="AZ47" s="250">
        <f t="array" ref="AZ47">SUM(IF(MOD(COLUMN(AP47:AY47),2)=0,AP47:AY47,0))</f>
        <v>0</v>
      </c>
      <c r="BA47" s="250">
        <f t="array" ref="BA47">SUM(IF(MOD(COLUMN(AP47:AY47),2)=1,AP47:AY47,0))</f>
        <v>0</v>
      </c>
      <c r="BB47" s="248"/>
      <c r="BC47" s="239"/>
      <c r="BD47" s="248"/>
      <c r="BE47" s="249">
        <v>0</v>
      </c>
      <c r="BF47" s="248"/>
      <c r="BG47" s="249">
        <v>0</v>
      </c>
      <c r="BH47" s="248"/>
      <c r="BI47" s="249">
        <v>0</v>
      </c>
      <c r="BJ47" s="248"/>
      <c r="BK47" s="249">
        <v>0</v>
      </c>
      <c r="BL47" s="248"/>
      <c r="BM47" s="249">
        <v>0</v>
      </c>
      <c r="BN47" s="250">
        <f t="array" ref="BN47">SUM(IF(MOD(COLUMN(BD47:BM47),2)=0,BD47:BM47,0))</f>
        <v>0</v>
      </c>
      <c r="BO47" s="250">
        <f t="array" ref="BO47">SUM(IF(MOD(COLUMN(BD47:BM47),2)=1,BD47:BM47,0))</f>
        <v>0</v>
      </c>
      <c r="BP47" s="248"/>
      <c r="BQ47" s="239"/>
      <c r="BR47" s="480"/>
    </row>
    <row r="48" spans="2:70" outlineLevel="1">
      <c r="B48" s="88" t="s">
        <v>54</v>
      </c>
      <c r="C48" s="71" t="s">
        <v>100</v>
      </c>
      <c r="D48" s="246">
        <f t="shared" si="39"/>
        <v>0</v>
      </c>
      <c r="E48" s="247">
        <f t="shared" si="36"/>
        <v>0</v>
      </c>
      <c r="F48" s="248"/>
      <c r="G48" s="249">
        <v>0</v>
      </c>
      <c r="H48" s="248"/>
      <c r="I48" s="249">
        <v>0</v>
      </c>
      <c r="J48" s="250">
        <f t="array" ref="J48">SUM(IF(MOD(COLUMN(F48:I48),2)=0,F48:I48,0))</f>
        <v>0</v>
      </c>
      <c r="K48" s="250">
        <f t="array" ref="K48">SUM(IF(MOD(COLUMN(G48:J48),2)=1,G48:J48,0))</f>
        <v>0</v>
      </c>
      <c r="L48" s="248"/>
      <c r="M48" s="239"/>
      <c r="N48" s="248"/>
      <c r="O48" s="249">
        <v>0</v>
      </c>
      <c r="P48" s="248"/>
      <c r="Q48" s="249">
        <v>0</v>
      </c>
      <c r="R48" s="248"/>
      <c r="S48" s="249">
        <v>0</v>
      </c>
      <c r="T48" s="248"/>
      <c r="U48" s="249">
        <v>0</v>
      </c>
      <c r="V48" s="248"/>
      <c r="W48" s="249">
        <v>0</v>
      </c>
      <c r="X48" s="250">
        <f t="array" ref="X48">SUM(IF(MOD(COLUMN(N48:W48),2)=0,N48:W48,0))</f>
        <v>0</v>
      </c>
      <c r="Y48" s="250">
        <f t="array" ref="Y48">SUM(IF(MOD(COLUMN(N48:W48),2)=1,N48:W48,0))</f>
        <v>0</v>
      </c>
      <c r="Z48" s="248"/>
      <c r="AA48" s="239"/>
      <c r="AB48" s="248"/>
      <c r="AC48" s="249">
        <v>0</v>
      </c>
      <c r="AD48" s="248"/>
      <c r="AE48" s="249">
        <v>0</v>
      </c>
      <c r="AF48" s="248"/>
      <c r="AG48" s="249">
        <v>0</v>
      </c>
      <c r="AH48" s="248"/>
      <c r="AI48" s="249">
        <v>0</v>
      </c>
      <c r="AJ48" s="248"/>
      <c r="AK48" s="249">
        <v>0</v>
      </c>
      <c r="AL48" s="250">
        <f t="array" ref="AL48">SUM(IF(MOD(COLUMN(AB48:AK48),2)=0,AB48:AK48,0))</f>
        <v>0</v>
      </c>
      <c r="AM48" s="250">
        <f t="array" ref="AM48">SUM(IF(MOD(COLUMN(AB48:AK48),2)=1,AB48:AK48,0))</f>
        <v>0</v>
      </c>
      <c r="AN48" s="248"/>
      <c r="AO48" s="239"/>
      <c r="AP48" s="248"/>
      <c r="AQ48" s="249">
        <v>0</v>
      </c>
      <c r="AR48" s="248"/>
      <c r="AS48" s="249">
        <v>0</v>
      </c>
      <c r="AT48" s="248"/>
      <c r="AU48" s="249">
        <v>0</v>
      </c>
      <c r="AV48" s="248"/>
      <c r="AW48" s="249">
        <v>0</v>
      </c>
      <c r="AX48" s="248"/>
      <c r="AY48" s="249">
        <v>0</v>
      </c>
      <c r="AZ48" s="250">
        <f t="array" ref="AZ48">SUM(IF(MOD(COLUMN(AP48:AY48),2)=0,AP48:AY48,0))</f>
        <v>0</v>
      </c>
      <c r="BA48" s="250">
        <f t="array" ref="BA48">SUM(IF(MOD(COLUMN(AP48:AY48),2)=1,AP48:AY48,0))</f>
        <v>0</v>
      </c>
      <c r="BB48" s="248"/>
      <c r="BC48" s="239"/>
      <c r="BD48" s="248"/>
      <c r="BE48" s="249">
        <v>0</v>
      </c>
      <c r="BF48" s="248"/>
      <c r="BG48" s="249">
        <v>0</v>
      </c>
      <c r="BH48" s="248"/>
      <c r="BI48" s="249">
        <v>0</v>
      </c>
      <c r="BJ48" s="248"/>
      <c r="BK48" s="249">
        <v>0</v>
      </c>
      <c r="BL48" s="248"/>
      <c r="BM48" s="249">
        <v>0</v>
      </c>
      <c r="BN48" s="250">
        <f t="array" ref="BN48">SUM(IF(MOD(COLUMN(BD48:BM48),2)=0,BD48:BM48,0))</f>
        <v>0</v>
      </c>
      <c r="BO48" s="250">
        <f t="array" ref="BO48">SUM(IF(MOD(COLUMN(BD48:BM48),2)=1,BD48:BM48,0))</f>
        <v>0</v>
      </c>
      <c r="BP48" s="248"/>
      <c r="BQ48" s="239"/>
      <c r="BR48" s="480"/>
    </row>
    <row r="49" spans="1:603" outlineLevel="1">
      <c r="B49" s="88" t="s">
        <v>56</v>
      </c>
      <c r="C49" s="71" t="s">
        <v>100</v>
      </c>
      <c r="D49" s="246">
        <f t="shared" si="39"/>
        <v>0</v>
      </c>
      <c r="E49" s="247">
        <f t="shared" si="36"/>
        <v>73</v>
      </c>
      <c r="F49" s="248"/>
      <c r="G49" s="249">
        <v>4</v>
      </c>
      <c r="H49" s="248"/>
      <c r="I49" s="249">
        <v>2</v>
      </c>
      <c r="J49" s="250">
        <f t="array" ref="J49">SUM(IF(MOD(COLUMN(F49:I49),2)=0,F49:I49,0))</f>
        <v>0</v>
      </c>
      <c r="K49" s="250">
        <f t="array" ref="K49">SUM(IF(MOD(COLUMN(G49:J49),2)=1,G49:J49,0))</f>
        <v>6</v>
      </c>
      <c r="L49" s="248"/>
      <c r="M49" s="239"/>
      <c r="N49" s="248"/>
      <c r="O49" s="249">
        <v>2</v>
      </c>
      <c r="P49" s="248"/>
      <c r="Q49" s="249">
        <v>0</v>
      </c>
      <c r="R49" s="248"/>
      <c r="S49" s="249">
        <v>2</v>
      </c>
      <c r="T49" s="248"/>
      <c r="U49" s="249">
        <v>5</v>
      </c>
      <c r="V49" s="248"/>
      <c r="W49" s="249">
        <v>3</v>
      </c>
      <c r="X49" s="250">
        <f t="array" ref="X49">SUM(IF(MOD(COLUMN(N49:W49),2)=0,N49:W49,0))</f>
        <v>0</v>
      </c>
      <c r="Y49" s="250">
        <f t="array" ref="Y49">SUM(IF(MOD(COLUMN(N49:W49),2)=1,N49:W49,0))</f>
        <v>12</v>
      </c>
      <c r="Z49" s="248"/>
      <c r="AA49" s="239"/>
      <c r="AB49" s="248"/>
      <c r="AC49" s="249">
        <v>1.5</v>
      </c>
      <c r="AD49" s="248"/>
      <c r="AE49" s="249">
        <v>4</v>
      </c>
      <c r="AF49" s="248"/>
      <c r="AG49" s="249">
        <v>2.5</v>
      </c>
      <c r="AH49" s="248"/>
      <c r="AI49" s="249">
        <v>6</v>
      </c>
      <c r="AJ49" s="248"/>
      <c r="AK49" s="249">
        <v>5</v>
      </c>
      <c r="AL49" s="250">
        <f t="array" ref="AL49">SUM(IF(MOD(COLUMN(AB49:AK49),2)=0,AB49:AK49,0))</f>
        <v>0</v>
      </c>
      <c r="AM49" s="250">
        <f t="array" ref="AM49">SUM(IF(MOD(COLUMN(AB49:AK49),2)=1,AB49:AK49,0))</f>
        <v>19</v>
      </c>
      <c r="AN49" s="248"/>
      <c r="AO49" s="239"/>
      <c r="AP49" s="248"/>
      <c r="AQ49" s="249">
        <v>3</v>
      </c>
      <c r="AR49" s="248"/>
      <c r="AS49" s="249">
        <v>2.5</v>
      </c>
      <c r="AT49" s="248"/>
      <c r="AU49" s="249">
        <v>2</v>
      </c>
      <c r="AV49" s="248"/>
      <c r="AW49" s="249">
        <v>3</v>
      </c>
      <c r="AX49" s="248"/>
      <c r="AY49" s="249">
        <v>0</v>
      </c>
      <c r="AZ49" s="250">
        <f t="array" ref="AZ49">SUM(IF(MOD(COLUMN(AP49:AY49),2)=0,AP49:AY49,0))</f>
        <v>0</v>
      </c>
      <c r="BA49" s="250">
        <f t="array" ref="BA49">SUM(IF(MOD(COLUMN(AP49:AY49),2)=1,AP49:AY49,0))</f>
        <v>10.5</v>
      </c>
      <c r="BB49" s="248"/>
      <c r="BC49" s="239"/>
      <c r="BD49" s="248"/>
      <c r="BE49" s="249">
        <v>5</v>
      </c>
      <c r="BF49" s="248"/>
      <c r="BG49" s="249">
        <v>4</v>
      </c>
      <c r="BH49" s="248"/>
      <c r="BI49" s="249">
        <v>4</v>
      </c>
      <c r="BJ49" s="248"/>
      <c r="BK49" s="249">
        <v>4.5</v>
      </c>
      <c r="BL49" s="248"/>
      <c r="BM49" s="249">
        <v>8</v>
      </c>
      <c r="BN49" s="250">
        <f t="array" ref="BN49">SUM(IF(MOD(COLUMN(BD49:BM49),2)=0,BD49:BM49,0))</f>
        <v>0</v>
      </c>
      <c r="BO49" s="250">
        <f t="array" ref="BO49">SUM(IF(MOD(COLUMN(BD49:BM49),2)=1,BD49:BM49,0))</f>
        <v>25.5</v>
      </c>
      <c r="BP49" s="248"/>
      <c r="BQ49" s="239"/>
      <c r="BR49" s="480"/>
    </row>
    <row r="50" spans="1:603" outlineLevel="1">
      <c r="B50" s="88" t="s">
        <v>21</v>
      </c>
      <c r="C50" s="71" t="s">
        <v>100</v>
      </c>
      <c r="D50" s="246">
        <f t="shared" si="39"/>
        <v>0</v>
      </c>
      <c r="E50" s="247">
        <f t="shared" si="36"/>
        <v>29.5</v>
      </c>
      <c r="F50" s="248"/>
      <c r="G50" s="249">
        <v>2</v>
      </c>
      <c r="H50" s="248"/>
      <c r="I50" s="249">
        <v>3</v>
      </c>
      <c r="J50" s="250">
        <f t="array" ref="J50">SUM(IF(MOD(COLUMN(F50:I50),2)=0,F50:I50,0))</f>
        <v>0</v>
      </c>
      <c r="K50" s="250">
        <f t="array" ref="K50">SUM(IF(MOD(COLUMN(G50:J50),2)=1,G50:J50,0))</f>
        <v>5</v>
      </c>
      <c r="L50" s="248"/>
      <c r="M50" s="239"/>
      <c r="N50" s="248"/>
      <c r="O50" s="249">
        <v>0</v>
      </c>
      <c r="P50" s="248"/>
      <c r="Q50" s="249">
        <v>5</v>
      </c>
      <c r="R50" s="248"/>
      <c r="S50" s="249">
        <v>3</v>
      </c>
      <c r="T50" s="248"/>
      <c r="U50" s="249">
        <v>0</v>
      </c>
      <c r="V50" s="248"/>
      <c r="W50" s="249">
        <v>2</v>
      </c>
      <c r="X50" s="250">
        <f t="array" ref="X50">SUM(IF(MOD(COLUMN(N50:W50),2)=0,N50:W50,0))</f>
        <v>0</v>
      </c>
      <c r="Y50" s="250">
        <f t="array" ref="Y50">SUM(IF(MOD(COLUMN(N50:W50),2)=1,N50:W50,0))</f>
        <v>10</v>
      </c>
      <c r="Z50" s="248"/>
      <c r="AA50" s="239"/>
      <c r="AB50" s="248"/>
      <c r="AC50" s="249">
        <v>0</v>
      </c>
      <c r="AD50" s="248"/>
      <c r="AE50" s="249">
        <v>2</v>
      </c>
      <c r="AF50" s="248"/>
      <c r="AG50" s="249">
        <v>1.5</v>
      </c>
      <c r="AH50" s="248"/>
      <c r="AI50" s="249">
        <v>0</v>
      </c>
      <c r="AJ50" s="248"/>
      <c r="AK50" s="249">
        <v>0</v>
      </c>
      <c r="AL50" s="250">
        <f t="array" ref="AL50">SUM(IF(MOD(COLUMN(AB50:AK50),2)=0,AB50:AK50,0))</f>
        <v>0</v>
      </c>
      <c r="AM50" s="250">
        <f t="array" ref="AM50">SUM(IF(MOD(COLUMN(AB50:AK50),2)=1,AB50:AK50,0))</f>
        <v>3.5</v>
      </c>
      <c r="AN50" s="248"/>
      <c r="AO50" s="239"/>
      <c r="AP50" s="248"/>
      <c r="AQ50" s="249">
        <v>0</v>
      </c>
      <c r="AR50" s="248"/>
      <c r="AS50" s="249">
        <v>1.5</v>
      </c>
      <c r="AT50" s="248"/>
      <c r="AU50" s="249">
        <v>3</v>
      </c>
      <c r="AV50" s="248"/>
      <c r="AW50" s="249">
        <v>2</v>
      </c>
      <c r="AX50" s="248"/>
      <c r="AY50" s="249">
        <v>0</v>
      </c>
      <c r="AZ50" s="250">
        <f t="array" ref="AZ50">SUM(IF(MOD(COLUMN(AP50:AY50),2)=0,AP50:AY50,0))</f>
        <v>0</v>
      </c>
      <c r="BA50" s="250">
        <f t="array" ref="BA50">SUM(IF(MOD(COLUMN(AP50:AY50),2)=1,AP50:AY50,0))</f>
        <v>6.5</v>
      </c>
      <c r="BB50" s="248"/>
      <c r="BC50" s="239"/>
      <c r="BD50" s="248"/>
      <c r="BE50" s="249">
        <v>0</v>
      </c>
      <c r="BF50" s="248"/>
      <c r="BG50" s="249">
        <v>0</v>
      </c>
      <c r="BH50" s="248"/>
      <c r="BI50" s="249">
        <v>2</v>
      </c>
      <c r="BJ50" s="248"/>
      <c r="BK50" s="249">
        <v>2.5</v>
      </c>
      <c r="BL50" s="248"/>
      <c r="BM50" s="249">
        <v>0</v>
      </c>
      <c r="BN50" s="250">
        <f t="array" ref="BN50">SUM(IF(MOD(COLUMN(BD50:BM50),2)=0,BD50:BM50,0))</f>
        <v>0</v>
      </c>
      <c r="BO50" s="250">
        <f t="array" ref="BO50">SUM(IF(MOD(COLUMN(BD50:BM50),2)=1,BD50:BM50,0))</f>
        <v>4.5</v>
      </c>
      <c r="BP50" s="248"/>
      <c r="BQ50" s="239"/>
      <c r="BR50" s="480"/>
    </row>
    <row r="51" spans="1:603" outlineLevel="1">
      <c r="B51" s="2" t="s">
        <v>22</v>
      </c>
      <c r="C51" s="71" t="s">
        <v>100</v>
      </c>
      <c r="D51" s="246">
        <f t="shared" si="39"/>
        <v>0</v>
      </c>
      <c r="E51" s="247">
        <f t="shared" si="36"/>
        <v>8</v>
      </c>
      <c r="F51" s="248"/>
      <c r="G51" s="249">
        <v>0</v>
      </c>
      <c r="H51" s="248"/>
      <c r="I51" s="249">
        <v>0</v>
      </c>
      <c r="J51" s="250">
        <f t="array" ref="J51">SUM(IF(MOD(COLUMN(F51:I51),2)=0,F51:I51,0))</f>
        <v>0</v>
      </c>
      <c r="K51" s="250">
        <f t="array" ref="K51">SUM(IF(MOD(COLUMN(G51:J51),2)=1,G51:J51,0))</f>
        <v>0</v>
      </c>
      <c r="L51" s="248"/>
      <c r="M51" s="239"/>
      <c r="N51" s="248"/>
      <c r="O51" s="249">
        <v>0</v>
      </c>
      <c r="P51" s="248"/>
      <c r="Q51" s="249">
        <v>0</v>
      </c>
      <c r="R51" s="248"/>
      <c r="S51" s="249">
        <v>0</v>
      </c>
      <c r="T51" s="248"/>
      <c r="U51" s="249">
        <v>0</v>
      </c>
      <c r="V51" s="248"/>
      <c r="W51" s="249">
        <v>0</v>
      </c>
      <c r="X51" s="250">
        <f t="array" ref="X51">SUM(IF(MOD(COLUMN(N51:W51),2)=0,N51:W51,0))</f>
        <v>0</v>
      </c>
      <c r="Y51" s="250">
        <f t="array" ref="Y51">SUM(IF(MOD(COLUMN(N51:W51),2)=1,N51:W51,0))</f>
        <v>0</v>
      </c>
      <c r="Z51" s="248"/>
      <c r="AA51" s="239"/>
      <c r="AB51" s="248"/>
      <c r="AC51" s="249">
        <v>0</v>
      </c>
      <c r="AD51" s="248"/>
      <c r="AE51" s="249">
        <v>0</v>
      </c>
      <c r="AF51" s="248"/>
      <c r="AG51" s="249">
        <v>0</v>
      </c>
      <c r="AH51" s="248"/>
      <c r="AI51" s="249">
        <v>0</v>
      </c>
      <c r="AJ51" s="248"/>
      <c r="AK51" s="249">
        <v>0</v>
      </c>
      <c r="AL51" s="250">
        <f t="array" ref="AL51">SUM(IF(MOD(COLUMN(AB51:AK51),2)=0,AB51:AK51,0))</f>
        <v>0</v>
      </c>
      <c r="AM51" s="250">
        <f t="array" ref="AM51">SUM(IF(MOD(COLUMN(AB51:AK51),2)=1,AB51:AK51,0))</f>
        <v>0</v>
      </c>
      <c r="AN51" s="248"/>
      <c r="AO51" s="239"/>
      <c r="AP51" s="248"/>
      <c r="AQ51" s="249">
        <v>0</v>
      </c>
      <c r="AR51" s="248"/>
      <c r="AS51" s="249">
        <v>0</v>
      </c>
      <c r="AT51" s="248"/>
      <c r="AU51" s="249">
        <v>0</v>
      </c>
      <c r="AV51" s="248"/>
      <c r="AW51" s="249">
        <v>0</v>
      </c>
      <c r="AX51" s="248" t="s">
        <v>118</v>
      </c>
      <c r="AY51" s="249">
        <v>8</v>
      </c>
      <c r="AZ51" s="250">
        <f t="array" ref="AZ51">SUM(IF(MOD(COLUMN(AP51:AY51),2)=0,AP51:AY51,0))</f>
        <v>0</v>
      </c>
      <c r="BA51" s="250">
        <f t="array" ref="BA51">SUM(IF(MOD(COLUMN(AP51:AY51),2)=1,AP51:AY51,0))</f>
        <v>8</v>
      </c>
      <c r="BB51" s="248"/>
      <c r="BC51" s="239"/>
      <c r="BD51" s="248"/>
      <c r="BE51" s="249">
        <v>0</v>
      </c>
      <c r="BF51" s="248"/>
      <c r="BG51" s="249">
        <v>0</v>
      </c>
      <c r="BH51" s="248"/>
      <c r="BI51" s="249">
        <v>0</v>
      </c>
      <c r="BJ51" s="248"/>
      <c r="BK51" s="249">
        <v>0</v>
      </c>
      <c r="BL51" s="248"/>
      <c r="BM51" s="249">
        <v>0</v>
      </c>
      <c r="BN51" s="250">
        <f t="array" ref="BN51">SUM(IF(MOD(COLUMN(BD51:BM51),2)=0,BD51:BM51,0))</f>
        <v>0</v>
      </c>
      <c r="BO51" s="250">
        <f t="array" ref="BO51">SUM(IF(MOD(COLUMN(BD51:BM51),2)=1,BD51:BM51,0))</f>
        <v>0</v>
      </c>
      <c r="BP51" s="248"/>
      <c r="BQ51" s="239"/>
      <c r="BR51" s="480"/>
    </row>
    <row r="52" spans="1:603" s="236" customFormat="1" ht="12.95" customHeight="1">
      <c r="C52" s="237"/>
      <c r="D52" s="251"/>
      <c r="E52" s="252"/>
      <c r="F52" s="253"/>
      <c r="G52" s="254"/>
      <c r="H52" s="253"/>
      <c r="I52" s="254"/>
      <c r="J52" s="255"/>
      <c r="K52" s="256"/>
      <c r="L52" s="253"/>
      <c r="M52" s="240"/>
      <c r="N52" s="253"/>
      <c r="O52" s="254"/>
      <c r="P52" s="253"/>
      <c r="Q52" s="254"/>
      <c r="R52" s="253"/>
      <c r="S52" s="254"/>
      <c r="T52" s="253"/>
      <c r="U52" s="254"/>
      <c r="V52" s="253"/>
      <c r="W52" s="254"/>
      <c r="X52" s="255"/>
      <c r="Y52" s="256"/>
      <c r="Z52" s="253"/>
      <c r="AA52" s="240"/>
      <c r="AB52" s="253"/>
      <c r="AC52" s="254"/>
      <c r="AD52" s="253"/>
      <c r="AE52" s="254"/>
      <c r="AF52" s="253"/>
      <c r="AG52" s="254"/>
      <c r="AH52" s="253"/>
      <c r="AI52" s="254"/>
      <c r="AJ52" s="253"/>
      <c r="AK52" s="254"/>
      <c r="AL52" s="255"/>
      <c r="AM52" s="256"/>
      <c r="AN52" s="253"/>
      <c r="AO52" s="240"/>
      <c r="AP52" s="253"/>
      <c r="AQ52" s="254"/>
      <c r="AR52" s="253"/>
      <c r="AS52" s="254"/>
      <c r="AT52" s="253"/>
      <c r="AU52" s="254"/>
      <c r="AV52" s="253"/>
      <c r="AW52" s="254"/>
      <c r="AX52" s="253"/>
      <c r="AY52" s="254"/>
      <c r="AZ52" s="255"/>
      <c r="BA52" s="256"/>
      <c r="BB52" s="253"/>
      <c r="BC52" s="240"/>
      <c r="BD52" s="253"/>
      <c r="BE52" s="254"/>
      <c r="BF52" s="253"/>
      <c r="BG52" s="254"/>
      <c r="BH52" s="253"/>
      <c r="BI52" s="254"/>
      <c r="BJ52" s="253"/>
      <c r="BK52" s="254"/>
      <c r="BL52" s="253"/>
      <c r="BM52" s="254"/>
      <c r="BN52" s="255"/>
      <c r="BO52" s="256"/>
      <c r="BP52" s="253"/>
      <c r="BQ52" s="240"/>
      <c r="BR52" s="480"/>
    </row>
    <row r="53" spans="1:603" outlineLevel="1" collapsed="1">
      <c r="B53" s="2" t="s">
        <v>46</v>
      </c>
      <c r="C53" s="71" t="s">
        <v>101</v>
      </c>
      <c r="D53" s="246">
        <f>SUMIF($F$14:$BO$14,"*Total*",$F53:$BO53)</f>
        <v>0</v>
      </c>
      <c r="E53" s="247">
        <f t="shared" si="36"/>
        <v>0</v>
      </c>
      <c r="F53" s="248"/>
      <c r="G53" s="249">
        <v>0</v>
      </c>
      <c r="H53" s="248"/>
      <c r="I53" s="249">
        <v>0</v>
      </c>
      <c r="J53" s="250">
        <f t="array" ref="J53">SUM(IF(MOD(COLUMN(F53:I53),2)=0,F53:I53,0))</f>
        <v>0</v>
      </c>
      <c r="K53" s="250">
        <f t="array" ref="K53">SUM(IF(MOD(COLUMN(G53:J53),2)=1,G53:J53,0))</f>
        <v>0</v>
      </c>
      <c r="L53" s="248"/>
      <c r="M53" s="239"/>
      <c r="N53" s="248"/>
      <c r="O53" s="249">
        <v>0</v>
      </c>
      <c r="P53" s="248"/>
      <c r="Q53" s="249">
        <v>0</v>
      </c>
      <c r="R53" s="248"/>
      <c r="S53" s="249">
        <v>0</v>
      </c>
      <c r="T53" s="248"/>
      <c r="U53" s="249">
        <v>0</v>
      </c>
      <c r="V53" s="248"/>
      <c r="W53" s="249">
        <v>0</v>
      </c>
      <c r="X53" s="250">
        <f t="array" ref="X53">SUM(IF(MOD(COLUMN(N53:W53),2)=0,N53:W53,0))</f>
        <v>0</v>
      </c>
      <c r="Y53" s="250">
        <f t="array" ref="Y53">SUM(IF(MOD(COLUMN(N53:W53),2)=1,N53:W53,0))</f>
        <v>0</v>
      </c>
      <c r="Z53" s="248"/>
      <c r="AA53" s="239"/>
      <c r="AB53" s="248"/>
      <c r="AC53" s="249">
        <v>0</v>
      </c>
      <c r="AD53" s="248"/>
      <c r="AE53" s="249">
        <v>0</v>
      </c>
      <c r="AF53" s="248"/>
      <c r="AG53" s="249">
        <v>0</v>
      </c>
      <c r="AH53" s="248"/>
      <c r="AI53" s="249">
        <v>0</v>
      </c>
      <c r="AJ53" s="248"/>
      <c r="AK53" s="249">
        <v>0</v>
      </c>
      <c r="AL53" s="250">
        <f t="array" ref="AL53">SUM(IF(MOD(COLUMN(AB53:AK53),2)=0,AB53:AK53,0))</f>
        <v>0</v>
      </c>
      <c r="AM53" s="250">
        <f t="array" ref="AM53">SUM(IF(MOD(COLUMN(AB53:AK53),2)=1,AB53:AK53,0))</f>
        <v>0</v>
      </c>
      <c r="AN53" s="248"/>
      <c r="AO53" s="239"/>
      <c r="AP53" s="248"/>
      <c r="AQ53" s="249">
        <v>0</v>
      </c>
      <c r="AR53" s="248"/>
      <c r="AS53" s="249">
        <v>0</v>
      </c>
      <c r="AT53" s="248"/>
      <c r="AU53" s="249">
        <v>0</v>
      </c>
      <c r="AV53" s="248"/>
      <c r="AW53" s="249">
        <v>0</v>
      </c>
      <c r="AX53" s="248"/>
      <c r="AY53" s="249">
        <v>0</v>
      </c>
      <c r="AZ53" s="250">
        <f t="array" ref="AZ53">SUM(IF(MOD(COLUMN(AP53:AY53),2)=0,AP53:AY53,0))</f>
        <v>0</v>
      </c>
      <c r="BA53" s="250">
        <f t="array" ref="BA53">SUM(IF(MOD(COLUMN(AP53:AY53),2)=1,AP53:AY53,0))</f>
        <v>0</v>
      </c>
      <c r="BB53" s="248"/>
      <c r="BC53" s="239"/>
      <c r="BD53" s="248"/>
      <c r="BE53" s="249">
        <v>0</v>
      </c>
      <c r="BF53" s="248"/>
      <c r="BG53" s="249">
        <v>0</v>
      </c>
      <c r="BH53" s="248"/>
      <c r="BI53" s="249">
        <v>0</v>
      </c>
      <c r="BJ53" s="248"/>
      <c r="BK53" s="249">
        <v>0</v>
      </c>
      <c r="BL53" s="248"/>
      <c r="BM53" s="249">
        <v>0</v>
      </c>
      <c r="BN53" s="250">
        <f t="array" ref="BN53">SUM(IF(MOD(COLUMN(BD53:BM53),2)=0,BD53:BM53,0))</f>
        <v>0</v>
      </c>
      <c r="BO53" s="250">
        <f t="array" ref="BO53">SUM(IF(MOD(COLUMN(BD53:BM53),2)=1,BD53:BM53,0))</f>
        <v>0</v>
      </c>
      <c r="BP53" s="248"/>
      <c r="BQ53" s="239"/>
      <c r="BR53" s="480"/>
    </row>
    <row r="54" spans="1:603" outlineLevel="1">
      <c r="B54" s="2" t="s">
        <v>48</v>
      </c>
      <c r="C54" s="71" t="s">
        <v>101</v>
      </c>
      <c r="D54" s="246">
        <f t="shared" ref="D54:D60" si="40">SUMIF($F$14:$BO$14,"*Total*",$F54:$BO54)</f>
        <v>0</v>
      </c>
      <c r="E54" s="247">
        <f t="shared" si="36"/>
        <v>0</v>
      </c>
      <c r="F54" s="248"/>
      <c r="G54" s="249">
        <v>0</v>
      </c>
      <c r="H54" s="248"/>
      <c r="I54" s="249">
        <v>0</v>
      </c>
      <c r="J54" s="250">
        <f t="array" ref="J54">SUM(IF(MOD(COLUMN(F54:I54),2)=0,F54:I54,0))</f>
        <v>0</v>
      </c>
      <c r="K54" s="250">
        <f t="array" ref="K54">SUM(IF(MOD(COLUMN(G54:J54),2)=1,G54:J54,0))</f>
        <v>0</v>
      </c>
      <c r="L54" s="248"/>
      <c r="M54" s="239"/>
      <c r="N54" s="248"/>
      <c r="O54" s="249">
        <v>0</v>
      </c>
      <c r="P54" s="248"/>
      <c r="Q54" s="249">
        <v>0</v>
      </c>
      <c r="R54" s="248"/>
      <c r="S54" s="249">
        <v>0</v>
      </c>
      <c r="T54" s="248"/>
      <c r="U54" s="249">
        <v>0</v>
      </c>
      <c r="V54" s="248"/>
      <c r="W54" s="249">
        <v>0</v>
      </c>
      <c r="X54" s="250">
        <f t="array" ref="X54">SUM(IF(MOD(COLUMN(N54:W54),2)=0,N54:W54,0))</f>
        <v>0</v>
      </c>
      <c r="Y54" s="250">
        <f t="array" ref="Y54">SUM(IF(MOD(COLUMN(N54:W54),2)=1,N54:W54,0))</f>
        <v>0</v>
      </c>
      <c r="Z54" s="248"/>
      <c r="AA54" s="239"/>
      <c r="AB54" s="248"/>
      <c r="AC54" s="249">
        <v>0</v>
      </c>
      <c r="AD54" s="248"/>
      <c r="AE54" s="249">
        <v>0</v>
      </c>
      <c r="AF54" s="248"/>
      <c r="AG54" s="249">
        <v>0</v>
      </c>
      <c r="AH54" s="248"/>
      <c r="AI54" s="249">
        <v>0</v>
      </c>
      <c r="AJ54" s="248"/>
      <c r="AK54" s="249">
        <v>0</v>
      </c>
      <c r="AL54" s="250">
        <f t="array" ref="AL54">SUM(IF(MOD(COLUMN(AB54:AK54),2)=0,AB54:AK54,0))</f>
        <v>0</v>
      </c>
      <c r="AM54" s="250">
        <f t="array" ref="AM54">SUM(IF(MOD(COLUMN(AB54:AK54),2)=1,AB54:AK54,0))</f>
        <v>0</v>
      </c>
      <c r="AN54" s="248"/>
      <c r="AO54" s="239"/>
      <c r="AP54" s="248"/>
      <c r="AQ54" s="249">
        <v>0</v>
      </c>
      <c r="AR54" s="248"/>
      <c r="AS54" s="249">
        <v>0</v>
      </c>
      <c r="AT54" s="248"/>
      <c r="AU54" s="249">
        <v>0</v>
      </c>
      <c r="AV54" s="248"/>
      <c r="AW54" s="249">
        <v>0</v>
      </c>
      <c r="AX54" s="248"/>
      <c r="AY54" s="249">
        <v>0</v>
      </c>
      <c r="AZ54" s="250">
        <f t="array" ref="AZ54">SUM(IF(MOD(COLUMN(AP54:AY54),2)=0,AP54:AY54,0))</f>
        <v>0</v>
      </c>
      <c r="BA54" s="250">
        <f t="array" ref="BA54">SUM(IF(MOD(COLUMN(AP54:AY54),2)=1,AP54:AY54,0))</f>
        <v>0</v>
      </c>
      <c r="BB54" s="248"/>
      <c r="BC54" s="239"/>
      <c r="BD54" s="248"/>
      <c r="BE54" s="249">
        <v>0</v>
      </c>
      <c r="BF54" s="248"/>
      <c r="BG54" s="249">
        <v>0</v>
      </c>
      <c r="BH54" s="248"/>
      <c r="BI54" s="249">
        <v>0</v>
      </c>
      <c r="BJ54" s="248"/>
      <c r="BK54" s="249">
        <v>0</v>
      </c>
      <c r="BL54" s="248"/>
      <c r="BM54" s="249">
        <v>0</v>
      </c>
      <c r="BN54" s="250">
        <f t="array" ref="BN54">SUM(IF(MOD(COLUMN(BD54:BM54),2)=0,BD54:BM54,0))</f>
        <v>0</v>
      </c>
      <c r="BO54" s="250">
        <f t="array" ref="BO54">SUM(IF(MOD(COLUMN(BD54:BM54),2)=1,BD54:BM54,0))</f>
        <v>0</v>
      </c>
      <c r="BP54" s="248"/>
      <c r="BQ54" s="239"/>
      <c r="BR54" s="480"/>
    </row>
    <row r="55" spans="1:603" outlineLevel="1">
      <c r="B55" s="2" t="s">
        <v>50</v>
      </c>
      <c r="C55" s="71" t="s">
        <v>101</v>
      </c>
      <c r="D55" s="246">
        <f t="shared" si="40"/>
        <v>0</v>
      </c>
      <c r="E55" s="247">
        <f t="shared" si="36"/>
        <v>0</v>
      </c>
      <c r="F55" s="248"/>
      <c r="G55" s="249">
        <v>0</v>
      </c>
      <c r="H55" s="248"/>
      <c r="I55" s="249">
        <v>0</v>
      </c>
      <c r="J55" s="250">
        <f t="array" ref="J55">SUM(IF(MOD(COLUMN(F55:I55),2)=0,F55:I55,0))</f>
        <v>0</v>
      </c>
      <c r="K55" s="250">
        <f t="array" ref="K55">SUM(IF(MOD(COLUMN(G55:J55),2)=1,G55:J55,0))</f>
        <v>0</v>
      </c>
      <c r="L55" s="248"/>
      <c r="M55" s="239"/>
      <c r="N55" s="248"/>
      <c r="O55" s="249">
        <v>0</v>
      </c>
      <c r="P55" s="248"/>
      <c r="Q55" s="249">
        <v>0</v>
      </c>
      <c r="R55" s="248"/>
      <c r="S55" s="249">
        <v>0</v>
      </c>
      <c r="T55" s="248"/>
      <c r="U55" s="249">
        <v>0</v>
      </c>
      <c r="V55" s="248"/>
      <c r="W55" s="249">
        <v>0</v>
      </c>
      <c r="X55" s="250">
        <f t="array" ref="X55">SUM(IF(MOD(COLUMN(N55:W55),2)=0,N55:W55,0))</f>
        <v>0</v>
      </c>
      <c r="Y55" s="250">
        <f t="array" ref="Y55">SUM(IF(MOD(COLUMN(N55:W55),2)=1,N55:W55,0))</f>
        <v>0</v>
      </c>
      <c r="Z55" s="248"/>
      <c r="AA55" s="239"/>
      <c r="AB55" s="248"/>
      <c r="AC55" s="249">
        <v>0</v>
      </c>
      <c r="AD55" s="248"/>
      <c r="AE55" s="249">
        <v>0</v>
      </c>
      <c r="AF55" s="248"/>
      <c r="AG55" s="249">
        <v>0</v>
      </c>
      <c r="AH55" s="248"/>
      <c r="AI55" s="249">
        <v>0</v>
      </c>
      <c r="AJ55" s="248"/>
      <c r="AK55" s="249">
        <v>0</v>
      </c>
      <c r="AL55" s="250">
        <f t="array" ref="AL55">SUM(IF(MOD(COLUMN(AB55:AK55),2)=0,AB55:AK55,0))</f>
        <v>0</v>
      </c>
      <c r="AM55" s="250">
        <f t="array" ref="AM55">SUM(IF(MOD(COLUMN(AB55:AK55),2)=1,AB55:AK55,0))</f>
        <v>0</v>
      </c>
      <c r="AN55" s="248"/>
      <c r="AO55" s="239"/>
      <c r="AP55" s="248"/>
      <c r="AQ55" s="249">
        <v>0</v>
      </c>
      <c r="AR55" s="248"/>
      <c r="AS55" s="249">
        <v>0</v>
      </c>
      <c r="AT55" s="248"/>
      <c r="AU55" s="249">
        <v>0</v>
      </c>
      <c r="AV55" s="248"/>
      <c r="AW55" s="249">
        <v>0</v>
      </c>
      <c r="AX55" s="248"/>
      <c r="AY55" s="249">
        <v>0</v>
      </c>
      <c r="AZ55" s="250">
        <f t="array" ref="AZ55">SUM(IF(MOD(COLUMN(AP55:AY55),2)=0,AP55:AY55,0))</f>
        <v>0</v>
      </c>
      <c r="BA55" s="250">
        <f t="array" ref="BA55">SUM(IF(MOD(COLUMN(AP55:AY55),2)=1,AP55:AY55,0))</f>
        <v>0</v>
      </c>
      <c r="BB55" s="248"/>
      <c r="BC55" s="239"/>
      <c r="BD55" s="248"/>
      <c r="BE55" s="249">
        <v>0</v>
      </c>
      <c r="BF55" s="248"/>
      <c r="BG55" s="249">
        <v>0</v>
      </c>
      <c r="BH55" s="248"/>
      <c r="BI55" s="249">
        <v>0</v>
      </c>
      <c r="BJ55" s="248"/>
      <c r="BK55" s="249">
        <v>0</v>
      </c>
      <c r="BL55" s="248"/>
      <c r="BM55" s="249">
        <v>0</v>
      </c>
      <c r="BN55" s="250">
        <f t="array" ref="BN55">SUM(IF(MOD(COLUMN(BD55:BM55),2)=0,BD55:BM55,0))</f>
        <v>0</v>
      </c>
      <c r="BO55" s="250">
        <f t="array" ref="BO55">SUM(IF(MOD(COLUMN(BD55:BM55),2)=1,BD55:BM55,0))</f>
        <v>0</v>
      </c>
      <c r="BP55" s="248"/>
      <c r="BQ55" s="239"/>
      <c r="BR55" s="480"/>
    </row>
    <row r="56" spans="1:603" outlineLevel="1">
      <c r="B56" s="2" t="s">
        <v>52</v>
      </c>
      <c r="C56" s="71" t="s">
        <v>101</v>
      </c>
      <c r="D56" s="246">
        <f t="shared" si="40"/>
        <v>0</v>
      </c>
      <c r="E56" s="247">
        <f t="shared" si="36"/>
        <v>0</v>
      </c>
      <c r="F56" s="248"/>
      <c r="G56" s="249">
        <v>0</v>
      </c>
      <c r="H56" s="248"/>
      <c r="I56" s="249">
        <v>0</v>
      </c>
      <c r="J56" s="250">
        <f t="array" ref="J56">SUM(IF(MOD(COLUMN(F56:I56),2)=0,F56:I56,0))</f>
        <v>0</v>
      </c>
      <c r="K56" s="250">
        <f t="array" ref="K56">SUM(IF(MOD(COLUMN(G56:J56),2)=1,G56:J56,0))</f>
        <v>0</v>
      </c>
      <c r="L56" s="248"/>
      <c r="M56" s="239"/>
      <c r="N56" s="248"/>
      <c r="O56" s="249">
        <v>0</v>
      </c>
      <c r="P56" s="248"/>
      <c r="Q56" s="249">
        <v>0</v>
      </c>
      <c r="R56" s="248"/>
      <c r="S56" s="249">
        <v>0</v>
      </c>
      <c r="T56" s="248"/>
      <c r="U56" s="249">
        <v>0</v>
      </c>
      <c r="V56" s="248"/>
      <c r="W56" s="249">
        <v>0</v>
      </c>
      <c r="X56" s="250">
        <f t="array" ref="X56">SUM(IF(MOD(COLUMN(N56:W56),2)=0,N56:W56,0))</f>
        <v>0</v>
      </c>
      <c r="Y56" s="250">
        <f t="array" ref="Y56">SUM(IF(MOD(COLUMN(N56:W56),2)=1,N56:W56,0))</f>
        <v>0</v>
      </c>
      <c r="Z56" s="248"/>
      <c r="AA56" s="239"/>
      <c r="AB56" s="248"/>
      <c r="AC56" s="249">
        <v>0</v>
      </c>
      <c r="AD56" s="248"/>
      <c r="AE56" s="249">
        <v>0</v>
      </c>
      <c r="AF56" s="248"/>
      <c r="AG56" s="249">
        <v>0</v>
      </c>
      <c r="AH56" s="248"/>
      <c r="AI56" s="249">
        <v>0</v>
      </c>
      <c r="AJ56" s="248"/>
      <c r="AK56" s="249">
        <v>0</v>
      </c>
      <c r="AL56" s="250">
        <f t="array" ref="AL56">SUM(IF(MOD(COLUMN(AB56:AK56),2)=0,AB56:AK56,0))</f>
        <v>0</v>
      </c>
      <c r="AM56" s="250">
        <f t="array" ref="AM56">SUM(IF(MOD(COLUMN(AB56:AK56),2)=1,AB56:AK56,0))</f>
        <v>0</v>
      </c>
      <c r="AN56" s="248"/>
      <c r="AO56" s="239"/>
      <c r="AP56" s="248"/>
      <c r="AQ56" s="249">
        <v>0</v>
      </c>
      <c r="AR56" s="248"/>
      <c r="AS56" s="249">
        <v>0</v>
      </c>
      <c r="AT56" s="248"/>
      <c r="AU56" s="249">
        <v>0</v>
      </c>
      <c r="AV56" s="248"/>
      <c r="AW56" s="249">
        <v>0</v>
      </c>
      <c r="AX56" s="248"/>
      <c r="AY56" s="249">
        <v>0</v>
      </c>
      <c r="AZ56" s="250">
        <f t="array" ref="AZ56">SUM(IF(MOD(COLUMN(AP56:AY56),2)=0,AP56:AY56,0))</f>
        <v>0</v>
      </c>
      <c r="BA56" s="250">
        <f t="array" ref="BA56">SUM(IF(MOD(COLUMN(AP56:AY56),2)=1,AP56:AY56,0))</f>
        <v>0</v>
      </c>
      <c r="BB56" s="248"/>
      <c r="BC56" s="239"/>
      <c r="BD56" s="248"/>
      <c r="BE56" s="249">
        <v>0</v>
      </c>
      <c r="BF56" s="248"/>
      <c r="BG56" s="249">
        <v>0</v>
      </c>
      <c r="BH56" s="248"/>
      <c r="BI56" s="249">
        <v>0</v>
      </c>
      <c r="BJ56" s="248"/>
      <c r="BK56" s="249">
        <v>0</v>
      </c>
      <c r="BL56" s="248"/>
      <c r="BM56" s="249">
        <v>0</v>
      </c>
      <c r="BN56" s="250">
        <f t="array" ref="BN56">SUM(IF(MOD(COLUMN(BD56:BM56),2)=0,BD56:BM56,0))</f>
        <v>0</v>
      </c>
      <c r="BO56" s="250">
        <f t="array" ref="BO56">SUM(IF(MOD(COLUMN(BD56:BM56),2)=1,BD56:BM56,0))</f>
        <v>0</v>
      </c>
      <c r="BP56" s="248"/>
      <c r="BQ56" s="239"/>
      <c r="BR56" s="480"/>
    </row>
    <row r="57" spans="1:603" outlineLevel="1">
      <c r="B57" s="88" t="s">
        <v>54</v>
      </c>
      <c r="C57" s="71" t="s">
        <v>101</v>
      </c>
      <c r="D57" s="246">
        <f t="shared" si="40"/>
        <v>0</v>
      </c>
      <c r="E57" s="247">
        <f t="shared" si="36"/>
        <v>0</v>
      </c>
      <c r="F57" s="248"/>
      <c r="G57" s="249">
        <v>0</v>
      </c>
      <c r="H57" s="248"/>
      <c r="I57" s="249">
        <v>0</v>
      </c>
      <c r="J57" s="250">
        <f t="array" ref="J57">SUM(IF(MOD(COLUMN(F57:I57),2)=0,F57:I57,0))</f>
        <v>0</v>
      </c>
      <c r="K57" s="250">
        <f t="array" ref="K57">SUM(IF(MOD(COLUMN(G57:J57),2)=1,G57:J57,0))</f>
        <v>0</v>
      </c>
      <c r="L57" s="248"/>
      <c r="M57" s="239"/>
      <c r="N57" s="248"/>
      <c r="O57" s="249">
        <v>0</v>
      </c>
      <c r="P57" s="248"/>
      <c r="Q57" s="249">
        <v>0</v>
      </c>
      <c r="R57" s="248"/>
      <c r="S57" s="249">
        <v>0</v>
      </c>
      <c r="T57" s="248"/>
      <c r="U57" s="249">
        <v>0</v>
      </c>
      <c r="V57" s="248"/>
      <c r="W57" s="249">
        <v>0</v>
      </c>
      <c r="X57" s="250">
        <f t="array" ref="X57">SUM(IF(MOD(COLUMN(N57:W57),2)=0,N57:W57,0))</f>
        <v>0</v>
      </c>
      <c r="Y57" s="250">
        <f t="array" ref="Y57">SUM(IF(MOD(COLUMN(N57:W57),2)=1,N57:W57,0))</f>
        <v>0</v>
      </c>
      <c r="Z57" s="248"/>
      <c r="AA57" s="239"/>
      <c r="AB57" s="248"/>
      <c r="AC57" s="249">
        <v>0</v>
      </c>
      <c r="AD57" s="248"/>
      <c r="AE57" s="249">
        <v>0</v>
      </c>
      <c r="AF57" s="248"/>
      <c r="AG57" s="249">
        <v>0</v>
      </c>
      <c r="AH57" s="248"/>
      <c r="AI57" s="249">
        <v>0</v>
      </c>
      <c r="AJ57" s="248"/>
      <c r="AK57" s="249">
        <v>0</v>
      </c>
      <c r="AL57" s="250">
        <f t="array" ref="AL57">SUM(IF(MOD(COLUMN(AB57:AK57),2)=0,AB57:AK57,0))</f>
        <v>0</v>
      </c>
      <c r="AM57" s="250">
        <f t="array" ref="AM57">SUM(IF(MOD(COLUMN(AB57:AK57),2)=1,AB57:AK57,0))</f>
        <v>0</v>
      </c>
      <c r="AN57" s="248"/>
      <c r="AO57" s="239"/>
      <c r="AP57" s="248"/>
      <c r="AQ57" s="249">
        <v>0</v>
      </c>
      <c r="AR57" s="248"/>
      <c r="AS57" s="249">
        <v>0</v>
      </c>
      <c r="AT57" s="248"/>
      <c r="AU57" s="249">
        <v>0</v>
      </c>
      <c r="AV57" s="248"/>
      <c r="AW57" s="249">
        <v>0</v>
      </c>
      <c r="AX57" s="248"/>
      <c r="AY57" s="249">
        <v>0</v>
      </c>
      <c r="AZ57" s="250">
        <f t="array" ref="AZ57">SUM(IF(MOD(COLUMN(AP57:AY57),2)=0,AP57:AY57,0))</f>
        <v>0</v>
      </c>
      <c r="BA57" s="250">
        <f t="array" ref="BA57">SUM(IF(MOD(COLUMN(AP57:AY57),2)=1,AP57:AY57,0))</f>
        <v>0</v>
      </c>
      <c r="BB57" s="248"/>
      <c r="BC57" s="239"/>
      <c r="BD57" s="248"/>
      <c r="BE57" s="249">
        <v>0</v>
      </c>
      <c r="BF57" s="248"/>
      <c r="BG57" s="249">
        <v>0</v>
      </c>
      <c r="BH57" s="248"/>
      <c r="BI57" s="249">
        <v>0</v>
      </c>
      <c r="BJ57" s="248"/>
      <c r="BK57" s="249">
        <v>0</v>
      </c>
      <c r="BL57" s="248"/>
      <c r="BM57" s="249">
        <v>0</v>
      </c>
      <c r="BN57" s="250">
        <f t="array" ref="BN57">SUM(IF(MOD(COLUMN(BD57:BM57),2)=0,BD57:BM57,0))</f>
        <v>0</v>
      </c>
      <c r="BO57" s="250">
        <f t="array" ref="BO57">SUM(IF(MOD(COLUMN(BD57:BM57),2)=1,BD57:BM57,0))</f>
        <v>0</v>
      </c>
      <c r="BP57" s="248"/>
      <c r="BQ57" s="239"/>
      <c r="BR57" s="480"/>
    </row>
    <row r="58" spans="1:603" outlineLevel="1">
      <c r="B58" s="88" t="s">
        <v>56</v>
      </c>
      <c r="C58" s="71" t="s">
        <v>101</v>
      </c>
      <c r="D58" s="246">
        <f t="shared" si="40"/>
        <v>0</v>
      </c>
      <c r="E58" s="247">
        <f t="shared" si="36"/>
        <v>154</v>
      </c>
      <c r="F58" s="248"/>
      <c r="G58" s="249">
        <v>8</v>
      </c>
      <c r="H58" s="248"/>
      <c r="I58" s="249">
        <v>8</v>
      </c>
      <c r="J58" s="250">
        <f t="array" ref="J58">SUM(IF(MOD(COLUMN(F58:I58),2)=0,F58:I58,0))</f>
        <v>0</v>
      </c>
      <c r="K58" s="250">
        <f t="array" ref="K58">SUM(IF(MOD(COLUMN(G58:J58),2)=1,G58:J58,0))</f>
        <v>16</v>
      </c>
      <c r="L58" s="248"/>
      <c r="M58" s="239"/>
      <c r="N58" s="248"/>
      <c r="O58" s="249">
        <v>8</v>
      </c>
      <c r="P58" s="248"/>
      <c r="Q58" s="249">
        <v>8</v>
      </c>
      <c r="R58" s="248"/>
      <c r="S58" s="249">
        <v>8</v>
      </c>
      <c r="T58" s="248"/>
      <c r="U58" s="249">
        <v>8</v>
      </c>
      <c r="V58" s="248"/>
      <c r="W58" s="249">
        <v>8</v>
      </c>
      <c r="X58" s="250">
        <f t="array" ref="X58">SUM(IF(MOD(COLUMN(N58:W58),2)=0,N58:W58,0))</f>
        <v>0</v>
      </c>
      <c r="Y58" s="250">
        <f t="array" ref="Y58">SUM(IF(MOD(COLUMN(N58:W58),2)=1,N58:W58,0))</f>
        <v>40</v>
      </c>
      <c r="Z58" s="248"/>
      <c r="AA58" s="239"/>
      <c r="AB58" s="248"/>
      <c r="AC58" s="249">
        <v>8</v>
      </c>
      <c r="AD58" s="248"/>
      <c r="AE58" s="249">
        <v>8</v>
      </c>
      <c r="AF58" s="248"/>
      <c r="AG58" s="249">
        <v>8</v>
      </c>
      <c r="AH58" s="248"/>
      <c r="AI58" s="249">
        <v>8</v>
      </c>
      <c r="AJ58" s="248"/>
      <c r="AK58" s="249">
        <v>10</v>
      </c>
      <c r="AL58" s="250">
        <f t="array" ref="AL58">SUM(IF(MOD(COLUMN(AB58:AK58),2)=0,AB58:AK58,0))</f>
        <v>0</v>
      </c>
      <c r="AM58" s="250">
        <f t="array" ref="AM58">SUM(IF(MOD(COLUMN(AB58:AK58),2)=1,AB58:AK58,0))</f>
        <v>42</v>
      </c>
      <c r="AN58" s="248"/>
      <c r="AO58" s="239"/>
      <c r="AP58" s="248"/>
      <c r="AQ58" s="249">
        <v>8</v>
      </c>
      <c r="AR58" s="248"/>
      <c r="AS58" s="249">
        <v>8</v>
      </c>
      <c r="AT58" s="248"/>
      <c r="AU58" s="249">
        <v>8</v>
      </c>
      <c r="AV58" s="248"/>
      <c r="AW58" s="249">
        <v>8</v>
      </c>
      <c r="AX58" s="248"/>
      <c r="AY58" s="249">
        <v>0</v>
      </c>
      <c r="AZ58" s="250">
        <f t="array" ref="AZ58">SUM(IF(MOD(COLUMN(AP58:AY58),2)=0,AP58:AY58,0))</f>
        <v>0</v>
      </c>
      <c r="BA58" s="250">
        <f t="array" ref="BA58">SUM(IF(MOD(COLUMN(AP58:AY58),2)=1,AP58:AY58,0))</f>
        <v>32</v>
      </c>
      <c r="BB58" s="248"/>
      <c r="BC58" s="239"/>
      <c r="BD58" s="248"/>
      <c r="BE58" s="249">
        <v>8</v>
      </c>
      <c r="BF58" s="248"/>
      <c r="BG58" s="249">
        <v>0</v>
      </c>
      <c r="BH58" s="248"/>
      <c r="BI58" s="249">
        <v>0</v>
      </c>
      <c r="BJ58" s="248"/>
      <c r="BK58" s="249">
        <v>8</v>
      </c>
      <c r="BL58" s="248"/>
      <c r="BM58" s="249">
        <v>8</v>
      </c>
      <c r="BN58" s="250">
        <f t="array" ref="BN58">SUM(IF(MOD(COLUMN(BD58:BM58),2)=0,BD58:BM58,0))</f>
        <v>0</v>
      </c>
      <c r="BO58" s="250">
        <f t="array" ref="BO58">SUM(IF(MOD(COLUMN(BD58:BM58),2)=1,BD58:BM58,0))</f>
        <v>24</v>
      </c>
      <c r="BP58" s="248"/>
      <c r="BQ58" s="239"/>
      <c r="BR58" s="480"/>
    </row>
    <row r="59" spans="1:603" outlineLevel="1">
      <c r="B59" s="88" t="s">
        <v>21</v>
      </c>
      <c r="C59" s="71" t="s">
        <v>101</v>
      </c>
      <c r="D59" s="246">
        <f t="shared" si="40"/>
        <v>0</v>
      </c>
      <c r="E59" s="247">
        <f t="shared" si="36"/>
        <v>16</v>
      </c>
      <c r="F59" s="248"/>
      <c r="G59" s="249">
        <v>0</v>
      </c>
      <c r="H59" s="248"/>
      <c r="I59" s="249">
        <v>0</v>
      </c>
      <c r="J59" s="250">
        <f t="array" ref="J59">SUM(IF(MOD(COLUMN(F59:I59),2)=0,F59:I59,0))</f>
        <v>0</v>
      </c>
      <c r="K59" s="250">
        <f t="array" ref="K59">SUM(IF(MOD(COLUMN(G59:J59),2)=1,G59:J59,0))</f>
        <v>0</v>
      </c>
      <c r="L59" s="248"/>
      <c r="M59" s="239"/>
      <c r="N59" s="248"/>
      <c r="O59" s="249">
        <v>0</v>
      </c>
      <c r="P59" s="248"/>
      <c r="Q59" s="249">
        <v>0</v>
      </c>
      <c r="R59" s="248"/>
      <c r="S59" s="249">
        <v>0</v>
      </c>
      <c r="T59" s="248"/>
      <c r="U59" s="249">
        <v>0</v>
      </c>
      <c r="V59" s="248"/>
      <c r="W59" s="249">
        <v>0</v>
      </c>
      <c r="X59" s="250">
        <f t="array" ref="X59">SUM(IF(MOD(COLUMN(N59:W59),2)=0,N59:W59,0))</f>
        <v>0</v>
      </c>
      <c r="Y59" s="250">
        <f t="array" ref="Y59">SUM(IF(MOD(COLUMN(N59:W59),2)=1,N59:W59,0))</f>
        <v>0</v>
      </c>
      <c r="Z59" s="248"/>
      <c r="AA59" s="239"/>
      <c r="AB59" s="248"/>
      <c r="AC59" s="249">
        <v>0</v>
      </c>
      <c r="AD59" s="248"/>
      <c r="AE59" s="249">
        <v>0</v>
      </c>
      <c r="AF59" s="248"/>
      <c r="AG59" s="249">
        <v>0</v>
      </c>
      <c r="AH59" s="248"/>
      <c r="AI59" s="249">
        <v>0</v>
      </c>
      <c r="AJ59" s="248"/>
      <c r="AK59" s="249">
        <v>0</v>
      </c>
      <c r="AL59" s="250">
        <f t="array" ref="AL59">SUM(IF(MOD(COLUMN(AB59:AK59),2)=0,AB59:AK59,0))</f>
        <v>0</v>
      </c>
      <c r="AM59" s="250">
        <f t="array" ref="AM59">SUM(IF(MOD(COLUMN(AB59:AK59),2)=1,AB59:AK59,0))</f>
        <v>0</v>
      </c>
      <c r="AN59" s="248"/>
      <c r="AO59" s="239"/>
      <c r="AP59" s="248"/>
      <c r="AQ59" s="249">
        <v>0</v>
      </c>
      <c r="AR59" s="248"/>
      <c r="AS59" s="249">
        <v>0</v>
      </c>
      <c r="AT59" s="248"/>
      <c r="AU59" s="249">
        <v>0</v>
      </c>
      <c r="AV59" s="248"/>
      <c r="AW59" s="249">
        <v>0</v>
      </c>
      <c r="AX59" s="248"/>
      <c r="AY59" s="249">
        <v>0</v>
      </c>
      <c r="AZ59" s="250">
        <f t="array" ref="AZ59">SUM(IF(MOD(COLUMN(AP59:AY59),2)=0,AP59:AY59,0))</f>
        <v>0</v>
      </c>
      <c r="BA59" s="250">
        <f t="array" ref="BA59">SUM(IF(MOD(COLUMN(AP59:AY59),2)=1,AP59:AY59,0))</f>
        <v>0</v>
      </c>
      <c r="BB59" s="248"/>
      <c r="BC59" s="239"/>
      <c r="BD59" s="248"/>
      <c r="BE59" s="249">
        <v>0</v>
      </c>
      <c r="BF59" s="248"/>
      <c r="BG59" s="249">
        <v>8</v>
      </c>
      <c r="BH59" s="248"/>
      <c r="BI59" s="249">
        <v>8</v>
      </c>
      <c r="BJ59" s="248"/>
      <c r="BK59" s="249">
        <v>0</v>
      </c>
      <c r="BL59" s="248"/>
      <c r="BM59" s="249">
        <v>0</v>
      </c>
      <c r="BN59" s="250">
        <f t="array" ref="BN59">SUM(IF(MOD(COLUMN(BD59:BM59),2)=0,BD59:BM59,0))</f>
        <v>0</v>
      </c>
      <c r="BO59" s="250">
        <f t="array" ref="BO59">SUM(IF(MOD(COLUMN(BD59:BM59),2)=1,BD59:BM59,0))</f>
        <v>16</v>
      </c>
      <c r="BP59" s="248"/>
      <c r="BQ59" s="239"/>
      <c r="BR59" s="480"/>
    </row>
    <row r="60" spans="1:603" outlineLevel="1">
      <c r="B60" s="2" t="s">
        <v>22</v>
      </c>
      <c r="C60" s="71" t="s">
        <v>101</v>
      </c>
      <c r="D60" s="246">
        <f t="shared" si="40"/>
        <v>0</v>
      </c>
      <c r="E60" s="247">
        <f t="shared" si="36"/>
        <v>8</v>
      </c>
      <c r="F60" s="248"/>
      <c r="G60" s="249">
        <v>0</v>
      </c>
      <c r="H60" s="248"/>
      <c r="I60" s="249">
        <v>0</v>
      </c>
      <c r="J60" s="250">
        <f t="array" ref="J60">SUM(IF(MOD(COLUMN(F60:I60),2)=0,F60:I60,0))</f>
        <v>0</v>
      </c>
      <c r="K60" s="250">
        <f t="array" ref="K60">SUM(IF(MOD(COLUMN(G60:J60),2)=1,G60:J60,0))</f>
        <v>0</v>
      </c>
      <c r="L60" s="248"/>
      <c r="M60" s="239"/>
      <c r="N60" s="248"/>
      <c r="O60" s="249">
        <v>0</v>
      </c>
      <c r="P60" s="248"/>
      <c r="Q60" s="249">
        <v>0</v>
      </c>
      <c r="R60" s="248"/>
      <c r="S60" s="249">
        <v>0</v>
      </c>
      <c r="T60" s="248"/>
      <c r="U60" s="249">
        <v>0</v>
      </c>
      <c r="V60" s="248"/>
      <c r="W60" s="249">
        <v>0</v>
      </c>
      <c r="X60" s="250">
        <f t="array" ref="X60">SUM(IF(MOD(COLUMN(N60:W60),2)=0,N60:W60,0))</f>
        <v>0</v>
      </c>
      <c r="Y60" s="250">
        <f t="array" ref="Y60">SUM(IF(MOD(COLUMN(N60:W60),2)=1,N60:W60,0))</f>
        <v>0</v>
      </c>
      <c r="Z60" s="248"/>
      <c r="AA60" s="239"/>
      <c r="AB60" s="248"/>
      <c r="AC60" s="249">
        <v>0</v>
      </c>
      <c r="AD60" s="248"/>
      <c r="AE60" s="249">
        <v>0</v>
      </c>
      <c r="AF60" s="248"/>
      <c r="AG60" s="249">
        <v>0</v>
      </c>
      <c r="AH60" s="248"/>
      <c r="AI60" s="249">
        <v>0</v>
      </c>
      <c r="AJ60" s="248"/>
      <c r="AK60" s="249">
        <v>0</v>
      </c>
      <c r="AL60" s="250">
        <f t="array" ref="AL60">SUM(IF(MOD(COLUMN(AB60:AK60),2)=0,AB60:AK60,0))</f>
        <v>0</v>
      </c>
      <c r="AM60" s="250">
        <f t="array" ref="AM60">SUM(IF(MOD(COLUMN(AB60:AK60),2)=1,AB60:AK60,0))</f>
        <v>0</v>
      </c>
      <c r="AN60" s="248"/>
      <c r="AO60" s="239"/>
      <c r="AP60" s="248"/>
      <c r="AQ60" s="249">
        <v>0</v>
      </c>
      <c r="AR60" s="248"/>
      <c r="AS60" s="249">
        <v>0</v>
      </c>
      <c r="AT60" s="248"/>
      <c r="AU60" s="249">
        <v>0</v>
      </c>
      <c r="AV60" s="248"/>
      <c r="AW60" s="249">
        <v>0</v>
      </c>
      <c r="AX60" s="248"/>
      <c r="AY60" s="249">
        <v>8</v>
      </c>
      <c r="AZ60" s="250">
        <f t="array" ref="AZ60">SUM(IF(MOD(COLUMN(AP60:AY60),2)=0,AP60:AY60,0))</f>
        <v>0</v>
      </c>
      <c r="BA60" s="250">
        <f t="array" ref="BA60">SUM(IF(MOD(COLUMN(AP60:AY60),2)=1,AP60:AY60,0))</f>
        <v>8</v>
      </c>
      <c r="BB60" s="248"/>
      <c r="BC60" s="239"/>
      <c r="BD60" s="248"/>
      <c r="BE60" s="249">
        <v>0</v>
      </c>
      <c r="BF60" s="248"/>
      <c r="BG60" s="249">
        <v>0</v>
      </c>
      <c r="BH60" s="248"/>
      <c r="BI60" s="249">
        <v>0</v>
      </c>
      <c r="BJ60" s="248"/>
      <c r="BK60" s="249">
        <v>0</v>
      </c>
      <c r="BL60" s="248"/>
      <c r="BM60" s="249">
        <v>0</v>
      </c>
      <c r="BN60" s="250">
        <f t="array" ref="BN60">SUM(IF(MOD(COLUMN(BD60:BM60),2)=0,BD60:BM60,0))</f>
        <v>0</v>
      </c>
      <c r="BO60" s="250">
        <f t="array" ref="BO60">SUM(IF(MOD(COLUMN(BD60:BM60),2)=1,BD60:BM60,0))</f>
        <v>0</v>
      </c>
      <c r="BP60" s="248"/>
      <c r="BQ60" s="239"/>
      <c r="BR60" s="480"/>
    </row>
    <row r="61" spans="1:603" s="236" customFormat="1">
      <c r="C61" s="238"/>
      <c r="D61" s="257"/>
      <c r="E61" s="252"/>
      <c r="F61" s="253"/>
      <c r="G61" s="254"/>
      <c r="H61" s="253"/>
      <c r="I61" s="254"/>
      <c r="J61" s="255"/>
      <c r="K61" s="256"/>
      <c r="L61" s="253"/>
      <c r="M61" s="240"/>
      <c r="N61" s="253"/>
      <c r="O61" s="254"/>
      <c r="P61" s="253"/>
      <c r="Q61" s="254"/>
      <c r="R61" s="253"/>
      <c r="S61" s="254"/>
      <c r="T61" s="253"/>
      <c r="U61" s="254"/>
      <c r="V61" s="253"/>
      <c r="W61" s="254"/>
      <c r="X61" s="255"/>
      <c r="Y61" s="256"/>
      <c r="Z61" s="253"/>
      <c r="AA61" s="240"/>
      <c r="AB61" s="253"/>
      <c r="AC61" s="254"/>
      <c r="AD61" s="253"/>
      <c r="AE61" s="254"/>
      <c r="AF61" s="253"/>
      <c r="AG61" s="254"/>
      <c r="AH61" s="253"/>
      <c r="AI61" s="254"/>
      <c r="AJ61" s="253"/>
      <c r="AK61" s="254"/>
      <c r="AL61" s="255"/>
      <c r="AM61" s="256"/>
      <c r="AN61" s="253"/>
      <c r="AO61" s="240"/>
      <c r="AP61" s="253"/>
      <c r="AQ61" s="254"/>
      <c r="AR61" s="253"/>
      <c r="AS61" s="254"/>
      <c r="AT61" s="253"/>
      <c r="AU61" s="254"/>
      <c r="AV61" s="253"/>
      <c r="AW61" s="254"/>
      <c r="AX61" s="253"/>
      <c r="AY61" s="254"/>
      <c r="AZ61" s="255"/>
      <c r="BA61" s="256"/>
      <c r="BB61" s="253"/>
      <c r="BC61" s="240"/>
      <c r="BD61" s="253"/>
      <c r="BE61" s="254"/>
      <c r="BF61" s="253"/>
      <c r="BG61" s="254"/>
      <c r="BH61" s="253"/>
      <c r="BI61" s="254"/>
      <c r="BJ61" s="253"/>
      <c r="BK61" s="254"/>
      <c r="BL61" s="253"/>
      <c r="BM61" s="254"/>
      <c r="BN61" s="255"/>
      <c r="BO61" s="256"/>
      <c r="BP61" s="253"/>
      <c r="BQ61" s="240"/>
      <c r="BR61" s="480"/>
    </row>
    <row r="62" spans="1:603" s="71" customFormat="1" outlineLevel="1" collapsed="1">
      <c r="A62"/>
      <c r="B62" s="2" t="s">
        <v>46</v>
      </c>
      <c r="C62" s="71" t="s">
        <v>102</v>
      </c>
      <c r="D62" s="246">
        <f t="shared" ref="D62:D69" si="41">SUMIF($F$14:$BO$14,"*Total*",$F62:$BO62)</f>
        <v>0</v>
      </c>
      <c r="E62" s="247">
        <f t="shared" si="36"/>
        <v>0</v>
      </c>
      <c r="F62" s="248"/>
      <c r="G62" s="249">
        <v>0</v>
      </c>
      <c r="H62" s="248"/>
      <c r="I62" s="249">
        <v>0</v>
      </c>
      <c r="J62" s="250">
        <f t="array" ref="J62">SUM(IF(MOD(COLUMN(F62:I62),2)=0,F62:I62,0))</f>
        <v>0</v>
      </c>
      <c r="K62" s="250">
        <f t="array" ref="K62">SUM(IF(MOD(COLUMN(G62:J62),2)=1,G62:J62,0))</f>
        <v>0</v>
      </c>
      <c r="L62" s="248"/>
      <c r="M62" s="239"/>
      <c r="N62" s="248"/>
      <c r="O62" s="249">
        <v>0</v>
      </c>
      <c r="P62" s="248"/>
      <c r="Q62" s="249">
        <v>0</v>
      </c>
      <c r="R62" s="248"/>
      <c r="S62" s="249">
        <v>0</v>
      </c>
      <c r="T62" s="248"/>
      <c r="U62" s="249">
        <v>0</v>
      </c>
      <c r="V62" s="248"/>
      <c r="W62" s="249">
        <v>0</v>
      </c>
      <c r="X62" s="250">
        <f t="array" ref="X62">SUM(IF(MOD(COLUMN(N62:W62),2)=0,N62:W62,0))</f>
        <v>0</v>
      </c>
      <c r="Y62" s="250">
        <f t="array" ref="Y62">SUM(IF(MOD(COLUMN(N62:W62),2)=1,N62:W62,0))</f>
        <v>0</v>
      </c>
      <c r="Z62" s="248"/>
      <c r="AA62" s="239"/>
      <c r="AB62" s="248"/>
      <c r="AC62" s="249">
        <v>0</v>
      </c>
      <c r="AD62" s="248"/>
      <c r="AE62" s="249">
        <v>0</v>
      </c>
      <c r="AF62" s="248"/>
      <c r="AG62" s="249">
        <v>0</v>
      </c>
      <c r="AH62" s="248"/>
      <c r="AI62" s="249">
        <v>0</v>
      </c>
      <c r="AJ62" s="248"/>
      <c r="AK62" s="249">
        <v>0</v>
      </c>
      <c r="AL62" s="250">
        <f t="array" ref="AL62">SUM(IF(MOD(COLUMN(AB62:AK62),2)=0,AB62:AK62,0))</f>
        <v>0</v>
      </c>
      <c r="AM62" s="250">
        <f t="array" ref="AM62">SUM(IF(MOD(COLUMN(AB62:AK62),2)=1,AB62:AK62,0))</f>
        <v>0</v>
      </c>
      <c r="AN62" s="248"/>
      <c r="AO62" s="239"/>
      <c r="AP62" s="248"/>
      <c r="AQ62" s="249">
        <v>0</v>
      </c>
      <c r="AR62" s="248"/>
      <c r="AS62" s="249">
        <v>0</v>
      </c>
      <c r="AT62" s="248"/>
      <c r="AU62" s="249">
        <v>0</v>
      </c>
      <c r="AV62" s="248"/>
      <c r="AW62" s="249">
        <v>0</v>
      </c>
      <c r="AX62" s="248"/>
      <c r="AY62" s="249">
        <v>0</v>
      </c>
      <c r="AZ62" s="250">
        <f t="array" ref="AZ62">SUM(IF(MOD(COLUMN(AP62:AY62),2)=0,AP62:AY62,0))</f>
        <v>0</v>
      </c>
      <c r="BA62" s="250">
        <f t="array" ref="BA62">SUM(IF(MOD(COLUMN(AP62:AY62),2)=1,AP62:AY62,0))</f>
        <v>0</v>
      </c>
      <c r="BB62" s="248"/>
      <c r="BC62" s="239"/>
      <c r="BD62" s="248"/>
      <c r="BE62" s="249">
        <v>0</v>
      </c>
      <c r="BF62" s="248"/>
      <c r="BG62" s="249">
        <v>0</v>
      </c>
      <c r="BH62" s="248"/>
      <c r="BI62" s="249">
        <v>0</v>
      </c>
      <c r="BJ62" s="248"/>
      <c r="BK62" s="249">
        <v>0</v>
      </c>
      <c r="BL62" s="248"/>
      <c r="BM62" s="249">
        <v>0</v>
      </c>
      <c r="BN62" s="250">
        <f t="array" ref="BN62">SUM(IF(MOD(COLUMN(BD62:BM62),2)=0,BD62:BM62,0))</f>
        <v>0</v>
      </c>
      <c r="BO62" s="250">
        <f t="array" ref="BO62">SUM(IF(MOD(COLUMN(BD62:BM62),2)=1,BD62:BM62,0))</f>
        <v>0</v>
      </c>
      <c r="BP62" s="248"/>
      <c r="BQ62" s="239"/>
      <c r="BR62" s="480"/>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row>
    <row r="63" spans="1:603" s="71" customFormat="1" outlineLevel="1">
      <c r="A63"/>
      <c r="B63" s="2" t="s">
        <v>48</v>
      </c>
      <c r="C63" s="71" t="s">
        <v>102</v>
      </c>
      <c r="D63" s="246">
        <f t="shared" si="41"/>
        <v>0</v>
      </c>
      <c r="E63" s="247">
        <f t="shared" si="36"/>
        <v>0</v>
      </c>
      <c r="F63" s="248"/>
      <c r="G63" s="249">
        <v>0</v>
      </c>
      <c r="H63" s="248"/>
      <c r="I63" s="249">
        <v>0</v>
      </c>
      <c r="J63" s="250">
        <f t="array" ref="J63">SUM(IF(MOD(COLUMN(F63:I63),2)=0,F63:I63,0))</f>
        <v>0</v>
      </c>
      <c r="K63" s="250">
        <f t="array" ref="K63">SUM(IF(MOD(COLUMN(G63:J63),2)=1,G63:J63,0))</f>
        <v>0</v>
      </c>
      <c r="L63" s="248"/>
      <c r="M63" s="239"/>
      <c r="N63" s="248"/>
      <c r="O63" s="249">
        <v>0</v>
      </c>
      <c r="P63" s="248"/>
      <c r="Q63" s="249">
        <v>0</v>
      </c>
      <c r="R63" s="248"/>
      <c r="S63" s="249">
        <v>0</v>
      </c>
      <c r="T63" s="248"/>
      <c r="U63" s="249">
        <v>0</v>
      </c>
      <c r="V63" s="248"/>
      <c r="W63" s="249">
        <v>0</v>
      </c>
      <c r="X63" s="250">
        <f t="array" ref="X63">SUM(IF(MOD(COLUMN(N63:W63),2)=0,N63:W63,0))</f>
        <v>0</v>
      </c>
      <c r="Y63" s="250">
        <f t="array" ref="Y63">SUM(IF(MOD(COLUMN(N63:W63),2)=1,N63:W63,0))</f>
        <v>0</v>
      </c>
      <c r="Z63" s="248"/>
      <c r="AA63" s="239"/>
      <c r="AB63" s="248"/>
      <c r="AC63" s="249">
        <v>0</v>
      </c>
      <c r="AD63" s="248"/>
      <c r="AE63" s="249">
        <v>0</v>
      </c>
      <c r="AF63" s="248"/>
      <c r="AG63" s="249">
        <v>0</v>
      </c>
      <c r="AH63" s="248"/>
      <c r="AI63" s="249">
        <v>0</v>
      </c>
      <c r="AJ63" s="248"/>
      <c r="AK63" s="249">
        <v>0</v>
      </c>
      <c r="AL63" s="250">
        <f t="array" ref="AL63">SUM(IF(MOD(COLUMN(AB63:AK63),2)=0,AB63:AK63,0))</f>
        <v>0</v>
      </c>
      <c r="AM63" s="250">
        <f t="array" ref="AM63">SUM(IF(MOD(COLUMN(AB63:AK63),2)=1,AB63:AK63,0))</f>
        <v>0</v>
      </c>
      <c r="AN63" s="248"/>
      <c r="AO63" s="239"/>
      <c r="AP63" s="248"/>
      <c r="AQ63" s="249">
        <v>0</v>
      </c>
      <c r="AR63" s="248"/>
      <c r="AS63" s="249">
        <v>0</v>
      </c>
      <c r="AT63" s="248"/>
      <c r="AU63" s="249">
        <v>0</v>
      </c>
      <c r="AV63" s="248"/>
      <c r="AW63" s="249">
        <v>0</v>
      </c>
      <c r="AX63" s="248"/>
      <c r="AY63" s="249">
        <v>0</v>
      </c>
      <c r="AZ63" s="250">
        <f t="array" ref="AZ63">SUM(IF(MOD(COLUMN(AP63:AY63),2)=0,AP63:AY63,0))</f>
        <v>0</v>
      </c>
      <c r="BA63" s="250">
        <f t="array" ref="BA63">SUM(IF(MOD(COLUMN(AP63:AY63),2)=1,AP63:AY63,0))</f>
        <v>0</v>
      </c>
      <c r="BB63" s="248"/>
      <c r="BC63" s="239"/>
      <c r="BD63" s="248"/>
      <c r="BE63" s="249">
        <v>0</v>
      </c>
      <c r="BF63" s="248"/>
      <c r="BG63" s="249">
        <v>0</v>
      </c>
      <c r="BH63" s="248"/>
      <c r="BI63" s="249">
        <v>0</v>
      </c>
      <c r="BJ63" s="248"/>
      <c r="BK63" s="249">
        <v>0</v>
      </c>
      <c r="BL63" s="248"/>
      <c r="BM63" s="249">
        <v>0</v>
      </c>
      <c r="BN63" s="250">
        <f t="array" ref="BN63">SUM(IF(MOD(COLUMN(BD63:BM63),2)=0,BD63:BM63,0))</f>
        <v>0</v>
      </c>
      <c r="BO63" s="250">
        <f t="array" ref="BO63">SUM(IF(MOD(COLUMN(BD63:BM63),2)=1,BD63:BM63,0))</f>
        <v>0</v>
      </c>
      <c r="BP63" s="248"/>
      <c r="BQ63" s="239"/>
      <c r="BR63" s="480"/>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row>
    <row r="64" spans="1:603" s="71" customFormat="1" outlineLevel="1">
      <c r="A64"/>
      <c r="B64" s="2" t="s">
        <v>50</v>
      </c>
      <c r="C64" s="71" t="s">
        <v>102</v>
      </c>
      <c r="D64" s="246">
        <f t="shared" si="41"/>
        <v>2</v>
      </c>
      <c r="E64" s="247">
        <f t="shared" si="36"/>
        <v>48.5</v>
      </c>
      <c r="F64" s="248"/>
      <c r="G64" s="249">
        <v>5</v>
      </c>
      <c r="H64" s="248"/>
      <c r="I64" s="249">
        <v>0</v>
      </c>
      <c r="J64" s="250">
        <f t="array" ref="J64">SUM(IF(MOD(COLUMN(F64:I64),2)=0,F64:I64,0))</f>
        <v>0</v>
      </c>
      <c r="K64" s="250">
        <f t="array" ref="K64">SUM(IF(MOD(COLUMN(G64:J64),2)=1,G64:J64,0))</f>
        <v>5</v>
      </c>
      <c r="L64" s="248"/>
      <c r="M64" s="239"/>
      <c r="N64" s="248"/>
      <c r="O64" s="249">
        <v>3</v>
      </c>
      <c r="P64" s="248"/>
      <c r="Q64" s="249">
        <v>3</v>
      </c>
      <c r="R64" s="248"/>
      <c r="S64" s="249">
        <v>3</v>
      </c>
      <c r="T64" s="248"/>
      <c r="U64" s="249">
        <v>3</v>
      </c>
      <c r="V64" s="248"/>
      <c r="W64" s="249">
        <v>3</v>
      </c>
      <c r="X64" s="250">
        <f t="array" ref="X64">SUM(IF(MOD(COLUMN(N64:W64),2)=0,N64:W64,0))</f>
        <v>0</v>
      </c>
      <c r="Y64" s="250">
        <f t="array" ref="Y64">SUM(IF(MOD(COLUMN(N64:W64),2)=1,N64:W64,0))</f>
        <v>15</v>
      </c>
      <c r="Z64" s="248"/>
      <c r="AA64" s="239"/>
      <c r="AB64" s="248"/>
      <c r="AC64" s="249">
        <v>2</v>
      </c>
      <c r="AD64" s="248"/>
      <c r="AE64" s="249">
        <v>3.5</v>
      </c>
      <c r="AF64" s="248"/>
      <c r="AG64" s="249">
        <v>2</v>
      </c>
      <c r="AH64" s="248"/>
      <c r="AI64" s="249">
        <v>0</v>
      </c>
      <c r="AJ64" s="248"/>
      <c r="AK64" s="249">
        <v>2</v>
      </c>
      <c r="AL64" s="250">
        <f t="array" ref="AL64">SUM(IF(MOD(COLUMN(AB64:AK64),2)=0,AB64:AK64,0))</f>
        <v>0</v>
      </c>
      <c r="AM64" s="250">
        <f t="array" ref="AM64">SUM(IF(MOD(COLUMN(AB64:AK64),2)=1,AB64:AK64,0))</f>
        <v>9.5</v>
      </c>
      <c r="AN64" s="248"/>
      <c r="AO64" s="239"/>
      <c r="AP64" s="248"/>
      <c r="AQ64" s="249">
        <v>2.5</v>
      </c>
      <c r="AR64" s="248"/>
      <c r="AS64" s="249">
        <v>2.5</v>
      </c>
      <c r="AT64" s="248"/>
      <c r="AU64" s="249">
        <v>4</v>
      </c>
      <c r="AW64" s="249">
        <v>4</v>
      </c>
      <c r="AX64" s="248">
        <v>2</v>
      </c>
      <c r="AY64" s="249">
        <v>6</v>
      </c>
      <c r="AZ64" s="250">
        <f t="array" ref="AZ64">SUM(IF(MOD(COLUMN(AP64:AY64),2)=0,AP64:AY64,0))</f>
        <v>2</v>
      </c>
      <c r="BA64" s="250">
        <f t="array" ref="BA64">SUM(IF(MOD(COLUMN(AP64:AY64),2)=1,AP64:AY64,0))</f>
        <v>19</v>
      </c>
      <c r="BB64" s="248"/>
      <c r="BC64" s="239"/>
      <c r="BD64" s="248"/>
      <c r="BE64" s="249">
        <v>0</v>
      </c>
      <c r="BF64" s="248"/>
      <c r="BG64" s="249">
        <v>0</v>
      </c>
      <c r="BH64" s="248"/>
      <c r="BI64" s="249">
        <v>0</v>
      </c>
      <c r="BJ64" s="248"/>
      <c r="BK64" s="249">
        <v>0</v>
      </c>
      <c r="BL64" s="248"/>
      <c r="BM64" s="249">
        <v>0</v>
      </c>
      <c r="BN64" s="250">
        <f t="array" ref="BN64">SUM(IF(MOD(COLUMN(BD64:BM64),2)=0,BD64:BM64,0))</f>
        <v>0</v>
      </c>
      <c r="BO64" s="250">
        <f t="array" ref="BO64">SUM(IF(MOD(COLUMN(BD64:BM64),2)=1,BD64:BM64,0))</f>
        <v>0</v>
      </c>
      <c r="BP64" s="248"/>
      <c r="BQ64" s="239"/>
      <c r="BR64" s="480"/>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row>
    <row r="65" spans="1:603" s="71" customFormat="1" outlineLevel="1">
      <c r="A65"/>
      <c r="B65" s="2" t="s">
        <v>52</v>
      </c>
      <c r="C65" s="71" t="s">
        <v>102</v>
      </c>
      <c r="D65" s="246">
        <f t="shared" si="41"/>
        <v>0</v>
      </c>
      <c r="E65" s="247">
        <f t="shared" si="36"/>
        <v>0</v>
      </c>
      <c r="F65" s="248"/>
      <c r="G65" s="249">
        <v>0</v>
      </c>
      <c r="H65" s="248"/>
      <c r="I65" s="249">
        <v>0</v>
      </c>
      <c r="J65" s="250">
        <f t="array" ref="J65">SUM(IF(MOD(COLUMN(F65:I65),2)=0,F65:I65,0))</f>
        <v>0</v>
      </c>
      <c r="K65" s="250">
        <f t="array" ref="K65">SUM(IF(MOD(COLUMN(G65:J65),2)=1,G65:J65,0))</f>
        <v>0</v>
      </c>
      <c r="L65" s="248"/>
      <c r="M65" s="239"/>
      <c r="N65" s="248"/>
      <c r="O65" s="249">
        <v>0</v>
      </c>
      <c r="P65" s="248"/>
      <c r="Q65" s="249">
        <v>0</v>
      </c>
      <c r="R65" s="248"/>
      <c r="S65" s="249">
        <v>0</v>
      </c>
      <c r="T65" s="248"/>
      <c r="U65" s="249">
        <v>0</v>
      </c>
      <c r="V65" s="248"/>
      <c r="W65" s="249">
        <v>0</v>
      </c>
      <c r="X65" s="250">
        <f t="array" ref="X65">SUM(IF(MOD(COLUMN(N65:W65),2)=0,N65:W65,0))</f>
        <v>0</v>
      </c>
      <c r="Y65" s="250">
        <f t="array" ref="Y65">SUM(IF(MOD(COLUMN(N65:W65),2)=1,N65:W65,0))</f>
        <v>0</v>
      </c>
      <c r="Z65" s="248"/>
      <c r="AA65" s="239"/>
      <c r="AB65" s="248"/>
      <c r="AC65" s="249">
        <v>0</v>
      </c>
      <c r="AD65" s="248"/>
      <c r="AE65" s="249">
        <v>0</v>
      </c>
      <c r="AF65" s="248"/>
      <c r="AG65" s="249">
        <v>0</v>
      </c>
      <c r="AH65" s="248"/>
      <c r="AI65" s="249">
        <v>0</v>
      </c>
      <c r="AJ65" s="248"/>
      <c r="AK65" s="249">
        <v>0</v>
      </c>
      <c r="AL65" s="250">
        <f t="array" ref="AL65">SUM(IF(MOD(COLUMN(AB65:AK65),2)=0,AB65:AK65,0))</f>
        <v>0</v>
      </c>
      <c r="AM65" s="250">
        <f t="array" ref="AM65">SUM(IF(MOD(COLUMN(AB65:AK65),2)=1,AB65:AK65,0))</f>
        <v>0</v>
      </c>
      <c r="AN65" s="248"/>
      <c r="AO65" s="239"/>
      <c r="AP65" s="248"/>
      <c r="AQ65" s="249">
        <v>0</v>
      </c>
      <c r="AR65" s="248"/>
      <c r="AS65" s="249">
        <v>0</v>
      </c>
      <c r="AT65" s="248"/>
      <c r="AU65" s="249">
        <v>0</v>
      </c>
      <c r="AV65" s="248"/>
      <c r="AW65" s="249">
        <v>0</v>
      </c>
      <c r="AX65" s="248"/>
      <c r="AY65" s="249">
        <v>0</v>
      </c>
      <c r="AZ65" s="250">
        <f t="array" ref="AZ65">SUM(IF(MOD(COLUMN(AP65:AY65),2)=0,AP65:AY65,0))</f>
        <v>0</v>
      </c>
      <c r="BA65" s="250">
        <f t="array" ref="BA65">SUM(IF(MOD(COLUMN(AP65:AY65),2)=1,AP65:AY65,0))</f>
        <v>0</v>
      </c>
      <c r="BB65" s="248"/>
      <c r="BC65" s="239"/>
      <c r="BD65" s="248"/>
      <c r="BE65" s="249">
        <v>0</v>
      </c>
      <c r="BF65" s="248"/>
      <c r="BG65" s="249">
        <v>0</v>
      </c>
      <c r="BH65" s="248"/>
      <c r="BI65" s="249">
        <v>0</v>
      </c>
      <c r="BJ65" s="248"/>
      <c r="BK65" s="249">
        <v>0</v>
      </c>
      <c r="BL65" s="248"/>
      <c r="BM65" s="249">
        <v>0</v>
      </c>
      <c r="BN65" s="250">
        <f t="array" ref="BN65">SUM(IF(MOD(COLUMN(BD65:BM65),2)=0,BD65:BM65,0))</f>
        <v>0</v>
      </c>
      <c r="BO65" s="250">
        <f t="array" ref="BO65">SUM(IF(MOD(COLUMN(BD65:BM65),2)=1,BD65:BM65,0))</f>
        <v>0</v>
      </c>
      <c r="BP65" s="248"/>
      <c r="BQ65" s="239"/>
      <c r="BR65" s="480"/>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row>
    <row r="66" spans="1:603" s="99" customFormat="1" outlineLevel="1">
      <c r="A66"/>
      <c r="B66" s="88" t="s">
        <v>54</v>
      </c>
      <c r="C66" s="71" t="s">
        <v>102</v>
      </c>
      <c r="D66" s="246">
        <f t="shared" si="41"/>
        <v>0</v>
      </c>
      <c r="E66" s="247">
        <f t="shared" si="36"/>
        <v>0</v>
      </c>
      <c r="F66" s="248"/>
      <c r="G66" s="249">
        <v>0</v>
      </c>
      <c r="H66" s="248"/>
      <c r="I66" s="249">
        <v>0</v>
      </c>
      <c r="J66" s="250">
        <f t="array" ref="J66">SUM(IF(MOD(COLUMN(F66:I66),2)=0,F66:I66,0))</f>
        <v>0</v>
      </c>
      <c r="K66" s="250">
        <f t="array" ref="K66">SUM(IF(MOD(COLUMN(G66:J66),2)=1,G66:J66,0))</f>
        <v>0</v>
      </c>
      <c r="L66" s="248"/>
      <c r="M66" s="239"/>
      <c r="N66" s="248"/>
      <c r="O66" s="249">
        <v>0</v>
      </c>
      <c r="P66" s="248"/>
      <c r="Q66" s="249">
        <v>0</v>
      </c>
      <c r="R66" s="248"/>
      <c r="S66" s="249">
        <v>0</v>
      </c>
      <c r="T66" s="248"/>
      <c r="U66" s="249">
        <v>0</v>
      </c>
      <c r="V66" s="248"/>
      <c r="W66" s="249">
        <v>0</v>
      </c>
      <c r="X66" s="250">
        <f t="array" ref="X66">SUM(IF(MOD(COLUMN(N66:W66),2)=0,N66:W66,0))</f>
        <v>0</v>
      </c>
      <c r="Y66" s="250">
        <f t="array" ref="Y66">SUM(IF(MOD(COLUMN(N66:W66),2)=1,N66:W66,0))</f>
        <v>0</v>
      </c>
      <c r="Z66" s="248"/>
      <c r="AA66" s="239"/>
      <c r="AB66" s="248"/>
      <c r="AC66" s="249">
        <v>0</v>
      </c>
      <c r="AD66" s="248"/>
      <c r="AE66" s="249">
        <v>0</v>
      </c>
      <c r="AF66" s="248"/>
      <c r="AG66" s="249">
        <v>0</v>
      </c>
      <c r="AH66" s="248"/>
      <c r="AI66" s="249">
        <v>0</v>
      </c>
      <c r="AJ66" s="248"/>
      <c r="AK66" s="249">
        <v>0</v>
      </c>
      <c r="AL66" s="250">
        <f t="array" ref="AL66">SUM(IF(MOD(COLUMN(AB66:AK66),2)=0,AB66:AK66,0))</f>
        <v>0</v>
      </c>
      <c r="AM66" s="250">
        <f t="array" ref="AM66">SUM(IF(MOD(COLUMN(AB66:AK66),2)=1,AB66:AK66,0))</f>
        <v>0</v>
      </c>
      <c r="AN66" s="248"/>
      <c r="AO66" s="239"/>
      <c r="AP66" s="248"/>
      <c r="AQ66" s="249">
        <v>0</v>
      </c>
      <c r="AR66" s="248"/>
      <c r="AS66" s="249">
        <v>0</v>
      </c>
      <c r="AT66" s="248"/>
      <c r="AU66" s="249">
        <v>0</v>
      </c>
      <c r="AV66" s="248"/>
      <c r="AW66" s="249">
        <v>0</v>
      </c>
      <c r="AX66" s="248"/>
      <c r="AY66" s="249">
        <v>0</v>
      </c>
      <c r="AZ66" s="250">
        <f t="array" ref="AZ66">SUM(IF(MOD(COLUMN(AP66:AY66),2)=0,AP66:AY66,0))</f>
        <v>0</v>
      </c>
      <c r="BA66" s="250">
        <f t="array" ref="BA66">SUM(IF(MOD(COLUMN(AP66:AY66),2)=1,AP66:AY66,0))</f>
        <v>0</v>
      </c>
      <c r="BB66" s="248"/>
      <c r="BC66" s="239"/>
      <c r="BD66" s="248"/>
      <c r="BE66" s="249">
        <v>0</v>
      </c>
      <c r="BF66" s="248"/>
      <c r="BG66" s="249">
        <v>0</v>
      </c>
      <c r="BH66" s="248"/>
      <c r="BI66" s="249">
        <v>0</v>
      </c>
      <c r="BJ66" s="248"/>
      <c r="BK66" s="249">
        <v>0</v>
      </c>
      <c r="BL66" s="248"/>
      <c r="BM66" s="249">
        <v>0</v>
      </c>
      <c r="BN66" s="250">
        <f t="array" ref="BN66">SUM(IF(MOD(COLUMN(BD66:BM66),2)=0,BD66:BM66,0))</f>
        <v>0</v>
      </c>
      <c r="BO66" s="250">
        <f t="array" ref="BO66">SUM(IF(MOD(COLUMN(BD66:BM66),2)=1,BD66:BM66,0))</f>
        <v>0</v>
      </c>
      <c r="BP66" s="248"/>
      <c r="BQ66" s="239"/>
      <c r="BR66" s="480"/>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row>
    <row r="67" spans="1:603" outlineLevel="1">
      <c r="B67" s="88" t="s">
        <v>56</v>
      </c>
      <c r="C67" s="71" t="s">
        <v>102</v>
      </c>
      <c r="D67" s="246">
        <f t="shared" si="41"/>
        <v>0</v>
      </c>
      <c r="E67" s="247">
        <f t="shared" si="36"/>
        <v>111.5</v>
      </c>
      <c r="F67" s="248"/>
      <c r="G67" s="249">
        <v>3</v>
      </c>
      <c r="H67" s="248"/>
      <c r="I67" s="249">
        <v>8</v>
      </c>
      <c r="J67" s="250">
        <f t="array" ref="J67">SUM(IF(MOD(COLUMN(F67:I67),2)=0,F67:I67,0))</f>
        <v>0</v>
      </c>
      <c r="K67" s="250">
        <f t="array" ref="K67">SUM(IF(MOD(COLUMN(G67:J67),2)=1,G67:J67,0))</f>
        <v>11</v>
      </c>
      <c r="L67" s="248"/>
      <c r="M67" s="239"/>
      <c r="N67" s="248"/>
      <c r="O67" s="249">
        <v>5</v>
      </c>
      <c r="P67" s="248"/>
      <c r="Q67" s="249">
        <v>5</v>
      </c>
      <c r="R67" s="248"/>
      <c r="S67" s="249">
        <v>5</v>
      </c>
      <c r="T67" s="248"/>
      <c r="U67" s="249">
        <v>5</v>
      </c>
      <c r="V67" s="248"/>
      <c r="W67" s="249">
        <v>5</v>
      </c>
      <c r="X67" s="250">
        <f t="array" ref="X67">SUM(IF(MOD(COLUMN(N67:W67),2)=0,N67:W67,0))</f>
        <v>0</v>
      </c>
      <c r="Y67" s="250">
        <f t="array" ref="Y67">SUM(IF(MOD(COLUMN(N67:W67),2)=1,N67:W67,0))</f>
        <v>25</v>
      </c>
      <c r="Z67" s="248"/>
      <c r="AA67" s="239"/>
      <c r="AB67" s="248"/>
      <c r="AC67" s="249">
        <v>6</v>
      </c>
      <c r="AD67" s="248"/>
      <c r="AE67" s="249">
        <v>4.5</v>
      </c>
      <c r="AF67" s="248"/>
      <c r="AG67" s="249">
        <v>6</v>
      </c>
      <c r="AH67" s="248"/>
      <c r="AI67" s="249">
        <v>0</v>
      </c>
      <c r="AJ67" s="248"/>
      <c r="AK67" s="249">
        <v>6</v>
      </c>
      <c r="AL67" s="250">
        <f t="array" ref="AL67">SUM(IF(MOD(COLUMN(AB67:AK67),2)=0,AB67:AK67,0))</f>
        <v>0</v>
      </c>
      <c r="AM67" s="250">
        <f t="array" ref="AM67">SUM(IF(MOD(COLUMN(AB67:AK67),2)=1,AB67:AK67,0))</f>
        <v>22.5</v>
      </c>
      <c r="AN67" s="248"/>
      <c r="AO67" s="239"/>
      <c r="AP67" s="248"/>
      <c r="AQ67" s="249">
        <v>5.5</v>
      </c>
      <c r="AR67" s="248"/>
      <c r="AS67" s="249">
        <v>5.5</v>
      </c>
      <c r="AT67" s="248"/>
      <c r="AU67" s="249">
        <v>4</v>
      </c>
      <c r="AV67" s="248"/>
      <c r="AW67" s="249">
        <v>4</v>
      </c>
      <c r="AX67" s="248"/>
      <c r="AY67" s="249">
        <v>2</v>
      </c>
      <c r="AZ67" s="250">
        <f t="array" ref="AZ67">SUM(IF(MOD(COLUMN(AP67:AY67),2)=0,AP67:AY67,0))</f>
        <v>0</v>
      </c>
      <c r="BA67" s="250">
        <f t="array" ref="BA67">SUM(IF(MOD(COLUMN(AP67:AY67),2)=1,AP67:AY67,0))</f>
        <v>21</v>
      </c>
      <c r="BB67" s="248"/>
      <c r="BC67" s="239"/>
      <c r="BD67" s="248"/>
      <c r="BE67" s="249">
        <v>0</v>
      </c>
      <c r="BF67" s="248"/>
      <c r="BG67" s="249">
        <v>8</v>
      </c>
      <c r="BH67" s="248"/>
      <c r="BI67" s="249">
        <v>8</v>
      </c>
      <c r="BJ67" s="248"/>
      <c r="BK67" s="249">
        <v>8</v>
      </c>
      <c r="BL67" s="248"/>
      <c r="BM67" s="249">
        <v>8</v>
      </c>
      <c r="BN67" s="250">
        <f t="array" ref="BN67">SUM(IF(MOD(COLUMN(BD67:BM67),2)=0,BD67:BM67,0))</f>
        <v>0</v>
      </c>
      <c r="BO67" s="250">
        <f t="array" ref="BO67">SUM(IF(MOD(COLUMN(BD67:BM67),2)=1,BD67:BM67,0))</f>
        <v>32</v>
      </c>
      <c r="BP67" s="248"/>
      <c r="BQ67" s="239"/>
      <c r="BR67" s="480"/>
    </row>
    <row r="68" spans="1:603" outlineLevel="1">
      <c r="B68" s="88" t="s">
        <v>21</v>
      </c>
      <c r="C68" s="71" t="s">
        <v>102</v>
      </c>
      <c r="D68" s="246">
        <f t="shared" si="41"/>
        <v>0</v>
      </c>
      <c r="E68" s="247">
        <f t="shared" si="36"/>
        <v>0</v>
      </c>
      <c r="F68" s="248"/>
      <c r="G68" s="249">
        <v>0</v>
      </c>
      <c r="H68" s="248"/>
      <c r="I68" s="249">
        <v>0</v>
      </c>
      <c r="J68" s="250">
        <f t="array" ref="J68">SUM(IF(MOD(COLUMN(F68:I68),2)=0,F68:I68,0))</f>
        <v>0</v>
      </c>
      <c r="K68" s="250">
        <f t="array" ref="K68">SUM(IF(MOD(COLUMN(G68:J68),2)=1,G68:J68,0))</f>
        <v>0</v>
      </c>
      <c r="L68" s="248"/>
      <c r="M68" s="239"/>
      <c r="N68" s="248"/>
      <c r="O68" s="249">
        <v>0</v>
      </c>
      <c r="P68" s="248"/>
      <c r="Q68" s="249">
        <v>0</v>
      </c>
      <c r="R68" s="248"/>
      <c r="S68" s="249">
        <v>0</v>
      </c>
      <c r="T68" s="248"/>
      <c r="U68" s="249">
        <v>0</v>
      </c>
      <c r="V68" s="248"/>
      <c r="W68" s="249">
        <v>0</v>
      </c>
      <c r="X68" s="250">
        <f t="array" ref="X68">SUM(IF(MOD(COLUMN(N68:W68),2)=0,N68:W68,0))</f>
        <v>0</v>
      </c>
      <c r="Y68" s="250">
        <f t="array" ref="Y68">SUM(IF(MOD(COLUMN(N68:W68),2)=1,N68:W68,0))</f>
        <v>0</v>
      </c>
      <c r="Z68" s="248"/>
      <c r="AA68" s="239"/>
      <c r="AB68" s="248"/>
      <c r="AC68" s="249">
        <v>0</v>
      </c>
      <c r="AD68" s="248"/>
      <c r="AE68" s="249">
        <v>0</v>
      </c>
      <c r="AF68" s="248"/>
      <c r="AG68" s="249">
        <v>0</v>
      </c>
      <c r="AH68" s="248"/>
      <c r="AI68" s="249">
        <v>0</v>
      </c>
      <c r="AJ68" s="248"/>
      <c r="AK68" s="249">
        <v>0</v>
      </c>
      <c r="AL68" s="250">
        <f t="array" ref="AL68">SUM(IF(MOD(COLUMN(AB68:AK68),2)=0,AB68:AK68,0))</f>
        <v>0</v>
      </c>
      <c r="AM68" s="250">
        <f t="array" ref="AM68">SUM(IF(MOD(COLUMN(AB68:AK68),2)=1,AB68:AK68,0))</f>
        <v>0</v>
      </c>
      <c r="AN68" s="248"/>
      <c r="AO68" s="239"/>
      <c r="AP68" s="248"/>
      <c r="AQ68" s="249">
        <v>0</v>
      </c>
      <c r="AR68" s="248"/>
      <c r="AS68" s="249">
        <v>0</v>
      </c>
      <c r="AT68" s="248"/>
      <c r="AU68" s="249">
        <v>0</v>
      </c>
      <c r="AV68" s="248"/>
      <c r="AW68" s="249">
        <v>0</v>
      </c>
      <c r="AX68" s="248"/>
      <c r="AY68" s="249">
        <v>0</v>
      </c>
      <c r="AZ68" s="250">
        <f t="array" ref="AZ68">SUM(IF(MOD(COLUMN(AP68:AY68),2)=0,AP68:AY68,0))</f>
        <v>0</v>
      </c>
      <c r="BA68" s="250">
        <f t="array" ref="BA68">SUM(IF(MOD(COLUMN(AP68:AY68),2)=1,AP68:AY68,0))</f>
        <v>0</v>
      </c>
      <c r="BB68" s="248"/>
      <c r="BC68" s="239"/>
      <c r="BD68" s="248"/>
      <c r="BE68" s="249">
        <v>0</v>
      </c>
      <c r="BF68" s="248"/>
      <c r="BG68" s="249">
        <v>0</v>
      </c>
      <c r="BH68" s="248"/>
      <c r="BI68" s="249">
        <v>0</v>
      </c>
      <c r="BJ68" s="248"/>
      <c r="BK68" s="249">
        <v>0</v>
      </c>
      <c r="BL68" s="248"/>
      <c r="BM68" s="249">
        <v>0</v>
      </c>
      <c r="BN68" s="250">
        <f t="array" ref="BN68">SUM(IF(MOD(COLUMN(BD68:BM68),2)=0,BD68:BM68,0))</f>
        <v>0</v>
      </c>
      <c r="BO68" s="250">
        <f t="array" ref="BO68">SUM(IF(MOD(COLUMN(BD68:BM68),2)=1,BD68:BM68,0))</f>
        <v>0</v>
      </c>
      <c r="BP68" s="248"/>
      <c r="BQ68" s="239"/>
      <c r="BR68" s="480"/>
    </row>
    <row r="69" spans="1:603" outlineLevel="1">
      <c r="B69" s="2" t="s">
        <v>22</v>
      </c>
      <c r="C69" s="71" t="s">
        <v>102</v>
      </c>
      <c r="D69" s="246">
        <f t="shared" si="41"/>
        <v>0</v>
      </c>
      <c r="E69" s="247">
        <f t="shared" si="36"/>
        <v>16</v>
      </c>
      <c r="F69" s="248"/>
      <c r="G69" s="249">
        <v>0</v>
      </c>
      <c r="H69" s="248"/>
      <c r="I69" s="249">
        <v>0</v>
      </c>
      <c r="J69" s="250">
        <f t="array" ref="J69">SUM(IF(MOD(COLUMN(F69:I69),2)=0,F69:I69,0))</f>
        <v>0</v>
      </c>
      <c r="K69" s="250">
        <f t="array" ref="K69">SUM(IF(MOD(COLUMN(G69:J69),2)=1,G69:J69,0))</f>
        <v>0</v>
      </c>
      <c r="L69" s="248"/>
      <c r="M69" s="239"/>
      <c r="N69" s="248"/>
      <c r="O69" s="249">
        <v>0</v>
      </c>
      <c r="P69" s="248"/>
      <c r="Q69" s="249">
        <v>0</v>
      </c>
      <c r="R69" s="248"/>
      <c r="S69" s="249">
        <v>0</v>
      </c>
      <c r="T69" s="248"/>
      <c r="U69" s="249">
        <v>0</v>
      </c>
      <c r="V69" s="248"/>
      <c r="W69" s="249">
        <v>0</v>
      </c>
      <c r="X69" s="250">
        <f t="array" ref="X69">SUM(IF(MOD(COLUMN(N69:W69),2)=0,N69:W69,0))</f>
        <v>0</v>
      </c>
      <c r="Y69" s="250">
        <f t="array" ref="Y69">SUM(IF(MOD(COLUMN(N69:W69),2)=1,N69:W69,0))</f>
        <v>0</v>
      </c>
      <c r="Z69" s="248"/>
      <c r="AA69" s="239"/>
      <c r="AB69" s="248"/>
      <c r="AC69" s="249">
        <v>0</v>
      </c>
      <c r="AD69" s="248"/>
      <c r="AE69" s="249">
        <v>0</v>
      </c>
      <c r="AF69" s="248"/>
      <c r="AG69" s="249">
        <v>0</v>
      </c>
      <c r="AH69" s="248"/>
      <c r="AI69" s="249">
        <v>8</v>
      </c>
      <c r="AJ69" s="248"/>
      <c r="AK69" s="249">
        <v>0</v>
      </c>
      <c r="AL69" s="250">
        <f t="array" ref="AL69">SUM(IF(MOD(COLUMN(AB69:AK69),2)=0,AB69:AK69,0))</f>
        <v>0</v>
      </c>
      <c r="AM69" s="250">
        <f t="array" ref="AM69">SUM(IF(MOD(COLUMN(AB69:AK69),2)=1,AB69:AK69,0))</f>
        <v>8</v>
      </c>
      <c r="AN69" s="248"/>
      <c r="AO69" s="239"/>
      <c r="AP69" s="248"/>
      <c r="AQ69" s="249">
        <v>0</v>
      </c>
      <c r="AR69" s="248"/>
      <c r="AS69" s="249">
        <v>0</v>
      </c>
      <c r="AT69" s="248"/>
      <c r="AU69" s="249">
        <v>0</v>
      </c>
      <c r="AV69" s="248"/>
      <c r="AW69" s="249">
        <v>0</v>
      </c>
      <c r="AX69" s="248"/>
      <c r="AY69" s="249">
        <v>0</v>
      </c>
      <c r="AZ69" s="250">
        <f t="array" ref="AZ69">SUM(IF(MOD(COLUMN(AP69:AY69),2)=0,AP69:AY69,0))</f>
        <v>0</v>
      </c>
      <c r="BA69" s="250">
        <f t="array" ref="BA69">SUM(IF(MOD(COLUMN(AP69:AY69),2)=1,AP69:AY69,0))</f>
        <v>0</v>
      </c>
      <c r="BB69" s="248"/>
      <c r="BC69" s="239"/>
      <c r="BD69" s="248"/>
      <c r="BE69" s="249">
        <v>0</v>
      </c>
      <c r="BF69" s="248"/>
      <c r="BG69" s="249">
        <v>0</v>
      </c>
      <c r="BH69" s="248"/>
      <c r="BI69" s="249">
        <v>8</v>
      </c>
      <c r="BJ69" s="248"/>
      <c r="BK69" s="249">
        <v>0</v>
      </c>
      <c r="BL69" s="248"/>
      <c r="BM69" s="249">
        <v>0</v>
      </c>
      <c r="BN69" s="250">
        <f t="array" ref="BN69">SUM(IF(MOD(COLUMN(BD69:BM69),2)=0,BD69:BM69,0))</f>
        <v>0</v>
      </c>
      <c r="BO69" s="250">
        <f t="array" ref="BO69">SUM(IF(MOD(COLUMN(BD69:BM69),2)=1,BD69:BM69,0))</f>
        <v>8</v>
      </c>
      <c r="BP69" s="248"/>
      <c r="BQ69" s="239"/>
      <c r="BR69" s="480"/>
    </row>
    <row r="70" spans="1:603" s="236" customFormat="1">
      <c r="C70" s="237"/>
      <c r="D70" s="251"/>
      <c r="E70" s="252"/>
      <c r="F70" s="253"/>
      <c r="G70" s="254"/>
      <c r="H70" s="253"/>
      <c r="I70" s="254"/>
      <c r="J70" s="255"/>
      <c r="K70" s="256"/>
      <c r="L70" s="253"/>
      <c r="M70" s="240"/>
      <c r="N70" s="253"/>
      <c r="O70" s="254"/>
      <c r="P70" s="253"/>
      <c r="Q70" s="254"/>
      <c r="R70" s="253"/>
      <c r="S70" s="254"/>
      <c r="T70" s="253"/>
      <c r="U70" s="254"/>
      <c r="V70" s="253"/>
      <c r="W70" s="254"/>
      <c r="X70" s="255"/>
      <c r="Y70" s="256"/>
      <c r="Z70" s="253"/>
      <c r="AA70" s="240"/>
      <c r="AB70" s="253"/>
      <c r="AC70" s="254"/>
      <c r="AD70" s="253"/>
      <c r="AE70" s="254"/>
      <c r="AF70" s="253"/>
      <c r="AG70" s="254"/>
      <c r="AH70" s="253"/>
      <c r="AI70" s="254"/>
      <c r="AJ70" s="253"/>
      <c r="AK70" s="254"/>
      <c r="AL70" s="255"/>
      <c r="AM70" s="256"/>
      <c r="AN70" s="253"/>
      <c r="AO70" s="240"/>
      <c r="AP70" s="253"/>
      <c r="AQ70" s="254"/>
      <c r="AR70" s="253"/>
      <c r="AS70" s="254"/>
      <c r="AT70" s="253"/>
      <c r="AU70" s="254"/>
      <c r="AV70" s="253"/>
      <c r="AW70" s="254"/>
      <c r="AX70" s="253"/>
      <c r="AY70" s="254"/>
      <c r="AZ70" s="255"/>
      <c r="BA70" s="256"/>
      <c r="BB70" s="253"/>
      <c r="BC70" s="240"/>
      <c r="BD70" s="253"/>
      <c r="BE70" s="254"/>
      <c r="BF70" s="253"/>
      <c r="BG70" s="254"/>
      <c r="BH70" s="253"/>
      <c r="BI70" s="254"/>
      <c r="BJ70" s="253"/>
      <c r="BK70" s="254"/>
      <c r="BL70" s="253"/>
      <c r="BM70" s="254"/>
      <c r="BN70" s="255"/>
      <c r="BO70" s="256"/>
      <c r="BP70" s="253"/>
      <c r="BQ70" s="240"/>
      <c r="BR70" s="480"/>
    </row>
    <row r="71" spans="1:603" outlineLevel="1">
      <c r="B71" s="2" t="s">
        <v>46</v>
      </c>
      <c r="C71" s="71" t="s">
        <v>103</v>
      </c>
      <c r="D71" s="246">
        <f>SUMIF($F$14:$BO$14,"*Total*",$F71:$BO71)</f>
        <v>0</v>
      </c>
      <c r="E71" s="247">
        <f t="shared" si="36"/>
        <v>0</v>
      </c>
      <c r="F71" s="248"/>
      <c r="G71" s="249">
        <v>0</v>
      </c>
      <c r="H71" s="248"/>
      <c r="I71" s="249">
        <v>0</v>
      </c>
      <c r="J71" s="250">
        <f t="array" ref="J71">SUM(IF(MOD(COLUMN(F71:I71),2)=0,F71:I71,0))</f>
        <v>0</v>
      </c>
      <c r="K71" s="250">
        <f t="array" ref="K71">SUM(IF(MOD(COLUMN(G71:J71),2)=1,G71:J71,0))</f>
        <v>0</v>
      </c>
      <c r="L71" s="248"/>
      <c r="M71" s="239"/>
      <c r="N71" s="248"/>
      <c r="O71" s="249">
        <v>0</v>
      </c>
      <c r="P71" s="248"/>
      <c r="Q71" s="249">
        <v>0</v>
      </c>
      <c r="R71" s="248"/>
      <c r="S71" s="249">
        <v>0</v>
      </c>
      <c r="T71" s="248"/>
      <c r="U71" s="249">
        <v>0</v>
      </c>
      <c r="V71" s="248"/>
      <c r="W71" s="249">
        <v>0</v>
      </c>
      <c r="X71" s="250">
        <f t="array" ref="X71">SUM(IF(MOD(COLUMN(N71:W71),2)=0,N71:W71,0))</f>
        <v>0</v>
      </c>
      <c r="Y71" s="250">
        <f t="array" ref="Y71">SUM(IF(MOD(COLUMN(N71:W71),2)=1,N71:W71,0))</f>
        <v>0</v>
      </c>
      <c r="Z71" s="248"/>
      <c r="AA71" s="239"/>
      <c r="AB71" s="248"/>
      <c r="AC71" s="249">
        <v>0</v>
      </c>
      <c r="AD71" s="248"/>
      <c r="AE71" s="249">
        <v>0</v>
      </c>
      <c r="AF71" s="248"/>
      <c r="AG71" s="249">
        <v>0</v>
      </c>
      <c r="AH71" s="248"/>
      <c r="AI71" s="249">
        <v>0</v>
      </c>
      <c r="AJ71" s="248"/>
      <c r="AK71" s="249">
        <v>0</v>
      </c>
      <c r="AL71" s="250">
        <f t="array" ref="AL71">SUM(IF(MOD(COLUMN(AB71:AK71),2)=0,AB71:AK71,0))</f>
        <v>0</v>
      </c>
      <c r="AM71" s="250">
        <f t="array" ref="AM71">SUM(IF(MOD(COLUMN(AB71:AK71),2)=1,AB71:AK71,0))</f>
        <v>0</v>
      </c>
      <c r="AN71" s="248"/>
      <c r="AO71" s="239"/>
      <c r="AP71" s="248"/>
      <c r="AQ71" s="249">
        <v>0</v>
      </c>
      <c r="AR71" s="248"/>
      <c r="AS71" s="249">
        <v>0</v>
      </c>
      <c r="AT71" s="248"/>
      <c r="AU71" s="249">
        <v>0</v>
      </c>
      <c r="AV71" s="248"/>
      <c r="AW71" s="249">
        <v>0</v>
      </c>
      <c r="AX71" s="269"/>
      <c r="AY71" s="270">
        <v>0</v>
      </c>
      <c r="AZ71" s="250">
        <f t="array" ref="AZ71">SUM(IF(MOD(COLUMN(AP71:AY71),2)=0,AP71:AY71,0))</f>
        <v>0</v>
      </c>
      <c r="BA71" s="250">
        <f t="array" ref="BA71">SUM(IF(MOD(COLUMN(AP71:AY71),2)=1,AP71:AY71,0))</f>
        <v>0</v>
      </c>
      <c r="BB71" s="248"/>
      <c r="BC71" s="239"/>
      <c r="BD71" s="248"/>
      <c r="BE71" s="249">
        <v>0</v>
      </c>
      <c r="BF71" s="248"/>
      <c r="BG71" s="249">
        <v>0</v>
      </c>
      <c r="BH71" s="248"/>
      <c r="BI71" s="249">
        <v>0</v>
      </c>
      <c r="BJ71" s="248"/>
      <c r="BK71" s="249">
        <v>0</v>
      </c>
      <c r="BL71" s="248"/>
      <c r="BM71" s="249">
        <v>0</v>
      </c>
      <c r="BN71" s="250">
        <f t="array" ref="BN71">SUM(IF(MOD(COLUMN(BD71:BM71),2)=0,BD71:BM71,0))</f>
        <v>0</v>
      </c>
      <c r="BO71" s="250">
        <f t="array" ref="BO71">SUM(IF(MOD(COLUMN(BD71:BM71),2)=1,BD71:BM71,0))</f>
        <v>0</v>
      </c>
      <c r="BP71" s="248"/>
      <c r="BQ71" s="239"/>
      <c r="BR71" s="480"/>
    </row>
    <row r="72" spans="1:603" outlineLevel="1">
      <c r="B72" s="2" t="s">
        <v>48</v>
      </c>
      <c r="C72" s="71" t="s">
        <v>103</v>
      </c>
      <c r="D72" s="246">
        <f t="shared" ref="D72:D78" si="42">SUMIF($F$14:$BO$14,"*Total*",$F72:$BO72)</f>
        <v>0</v>
      </c>
      <c r="E72" s="247">
        <f t="shared" si="36"/>
        <v>0</v>
      </c>
      <c r="F72" s="248"/>
      <c r="G72" s="249">
        <v>0</v>
      </c>
      <c r="H72" s="248"/>
      <c r="I72" s="249">
        <v>0</v>
      </c>
      <c r="J72" s="250">
        <f t="array" ref="J72">SUM(IF(MOD(COLUMN(F72:I72),2)=0,F72:I72,0))</f>
        <v>0</v>
      </c>
      <c r="K72" s="250">
        <f t="array" ref="K72">SUM(IF(MOD(COLUMN(G72:J72),2)=1,G72:J72,0))</f>
        <v>0</v>
      </c>
      <c r="L72" s="248"/>
      <c r="M72" s="239"/>
      <c r="N72" s="248"/>
      <c r="O72" s="249">
        <v>0</v>
      </c>
      <c r="P72" s="248"/>
      <c r="Q72" s="249">
        <v>0</v>
      </c>
      <c r="R72" s="248"/>
      <c r="S72" s="249">
        <v>0</v>
      </c>
      <c r="T72" s="248"/>
      <c r="U72" s="249">
        <v>0</v>
      </c>
      <c r="V72" s="248"/>
      <c r="W72" s="249">
        <v>0</v>
      </c>
      <c r="X72" s="250">
        <f t="array" ref="X72">SUM(IF(MOD(COLUMN(N72:W72),2)=0,N72:W72,0))</f>
        <v>0</v>
      </c>
      <c r="Y72" s="250">
        <f t="array" ref="Y72">SUM(IF(MOD(COLUMN(N72:W72),2)=1,N72:W72,0))</f>
        <v>0</v>
      </c>
      <c r="Z72" s="248"/>
      <c r="AA72" s="239"/>
      <c r="AB72" s="248"/>
      <c r="AC72" s="249">
        <v>0</v>
      </c>
      <c r="AD72" s="248"/>
      <c r="AE72" s="249">
        <v>0</v>
      </c>
      <c r="AF72" s="248"/>
      <c r="AG72" s="249">
        <v>0</v>
      </c>
      <c r="AH72" s="248"/>
      <c r="AI72" s="249">
        <v>0</v>
      </c>
      <c r="AJ72" s="248"/>
      <c r="AK72" s="249">
        <v>0</v>
      </c>
      <c r="AL72" s="250">
        <f t="array" ref="AL72">SUM(IF(MOD(COLUMN(AB72:AK72),2)=0,AB72:AK72,0))</f>
        <v>0</v>
      </c>
      <c r="AM72" s="250">
        <f t="array" ref="AM72">SUM(IF(MOD(COLUMN(AB72:AK72),2)=1,AB72:AK72,0))</f>
        <v>0</v>
      </c>
      <c r="AN72" s="248"/>
      <c r="AO72" s="239"/>
      <c r="AP72" s="248"/>
      <c r="AQ72" s="249">
        <v>0</v>
      </c>
      <c r="AR72" s="248"/>
      <c r="AS72" s="249">
        <v>0</v>
      </c>
      <c r="AT72" s="248"/>
      <c r="AU72" s="249">
        <v>0</v>
      </c>
      <c r="AV72" s="248"/>
      <c r="AW72" s="249">
        <v>0</v>
      </c>
      <c r="AX72" s="269"/>
      <c r="AY72" s="270">
        <v>0</v>
      </c>
      <c r="AZ72" s="250">
        <f t="array" ref="AZ72">SUM(IF(MOD(COLUMN(AP72:AY72),2)=0,AP72:AY72,0))</f>
        <v>0</v>
      </c>
      <c r="BA72" s="250">
        <f t="array" ref="BA72">SUM(IF(MOD(COLUMN(AP72:AY72),2)=1,AP72:AY72,0))</f>
        <v>0</v>
      </c>
      <c r="BB72" s="248"/>
      <c r="BC72" s="239"/>
      <c r="BD72" s="248"/>
      <c r="BE72" s="249">
        <v>0</v>
      </c>
      <c r="BF72" s="248"/>
      <c r="BG72" s="249">
        <v>0</v>
      </c>
      <c r="BH72" s="248"/>
      <c r="BI72" s="249">
        <v>0</v>
      </c>
      <c r="BJ72" s="248"/>
      <c r="BK72" s="249">
        <v>0</v>
      </c>
      <c r="BL72" s="248"/>
      <c r="BM72" s="249">
        <v>0</v>
      </c>
      <c r="BN72" s="250">
        <f t="array" ref="BN72">SUM(IF(MOD(COLUMN(BD72:BM72),2)=0,BD72:BM72,0))</f>
        <v>0</v>
      </c>
      <c r="BO72" s="250">
        <f t="array" ref="BO72">SUM(IF(MOD(COLUMN(BD72:BM72),2)=1,BD72:BM72,0))</f>
        <v>0</v>
      </c>
      <c r="BP72" s="248"/>
      <c r="BQ72" s="239"/>
      <c r="BR72" s="480"/>
    </row>
    <row r="73" spans="1:603" ht="12" customHeight="1" outlineLevel="1">
      <c r="B73" s="2" t="s">
        <v>50</v>
      </c>
      <c r="C73" s="71" t="s">
        <v>103</v>
      </c>
      <c r="D73" s="246">
        <f t="shared" si="42"/>
        <v>9</v>
      </c>
      <c r="E73" s="247">
        <f t="shared" si="36"/>
        <v>77</v>
      </c>
      <c r="F73" s="248"/>
      <c r="G73" s="249">
        <v>8</v>
      </c>
      <c r="H73" s="248"/>
      <c r="I73" s="249">
        <v>0</v>
      </c>
      <c r="J73" s="250">
        <f t="array" ref="J73">SUM(IF(MOD(COLUMN(F73:I73),2)=0,F73:I73,0))</f>
        <v>0</v>
      </c>
      <c r="K73" s="250">
        <f t="array" ref="K73">SUM(IF(MOD(COLUMN(G73:J73),2)=1,G73:J73,0))</f>
        <v>8</v>
      </c>
      <c r="L73" s="248"/>
      <c r="M73" s="239"/>
      <c r="N73" s="248">
        <v>1</v>
      </c>
      <c r="O73" s="249">
        <v>5</v>
      </c>
      <c r="P73" s="248"/>
      <c r="Q73" s="249">
        <v>6</v>
      </c>
      <c r="S73" s="249">
        <v>0</v>
      </c>
      <c r="U73" s="249">
        <v>0</v>
      </c>
      <c r="V73" s="248"/>
      <c r="W73" s="249">
        <v>3</v>
      </c>
      <c r="X73" s="250">
        <f t="array" ref="X73">SUM(IF(MOD(COLUMN(N73:W73),2)=0,N73:W73,0))</f>
        <v>1</v>
      </c>
      <c r="Y73" s="250">
        <f t="array" ref="Y73">SUM(IF(MOD(COLUMN(N73:W73),2)=1,N73:W73,0))</f>
        <v>14</v>
      </c>
      <c r="Z73" s="248"/>
      <c r="AA73" s="239"/>
      <c r="AB73" s="248">
        <v>1</v>
      </c>
      <c r="AC73" s="249">
        <v>3</v>
      </c>
      <c r="AD73" s="248"/>
      <c r="AE73" s="249">
        <v>2</v>
      </c>
      <c r="AF73" s="248"/>
      <c r="AG73" s="249">
        <v>0</v>
      </c>
      <c r="AH73" s="248"/>
      <c r="AI73" s="249">
        <v>0</v>
      </c>
      <c r="AJ73" s="248"/>
      <c r="AK73" s="249">
        <v>4</v>
      </c>
      <c r="AL73" s="250">
        <f t="array" ref="AL73">SUM(IF(MOD(COLUMN(AB73:AK73),2)=0,AB73:AK73,0))</f>
        <v>1</v>
      </c>
      <c r="AM73" s="250">
        <f t="array" ref="AM73">SUM(IF(MOD(COLUMN(AB73:AK73),2)=1,AB73:AK73,0))</f>
        <v>9</v>
      </c>
      <c r="AN73" s="248"/>
      <c r="AO73" s="239"/>
      <c r="AP73" s="248"/>
      <c r="AQ73" s="249">
        <v>4</v>
      </c>
      <c r="AR73" s="248">
        <v>2</v>
      </c>
      <c r="AS73" s="249">
        <v>4</v>
      </c>
      <c r="AT73" s="248"/>
      <c r="AU73" s="249">
        <v>5</v>
      </c>
      <c r="AV73" s="248"/>
      <c r="AW73" s="249">
        <v>3.5</v>
      </c>
      <c r="AX73" s="269"/>
      <c r="AY73" s="270">
        <v>0</v>
      </c>
      <c r="AZ73" s="250">
        <f t="array" ref="AZ73">SUM(IF(MOD(COLUMN(AP73:AY73),2)=0,AP73:AY73,0))</f>
        <v>2</v>
      </c>
      <c r="BA73" s="250">
        <f t="array" ref="BA73">SUM(IF(MOD(COLUMN(AP73:AY73),2)=1,AP73:AY73,0))</f>
        <v>16.5</v>
      </c>
      <c r="BB73" s="248"/>
      <c r="BC73" s="239"/>
      <c r="BD73" s="248">
        <v>2</v>
      </c>
      <c r="BE73" s="249">
        <v>8</v>
      </c>
      <c r="BF73" s="248"/>
      <c r="BG73" s="249">
        <v>8</v>
      </c>
      <c r="BH73" s="248">
        <v>2</v>
      </c>
      <c r="BI73" s="249">
        <v>4.5</v>
      </c>
      <c r="BJ73" s="248">
        <v>1</v>
      </c>
      <c r="BK73" s="249">
        <v>4</v>
      </c>
      <c r="BL73" s="248"/>
      <c r="BM73" s="249">
        <v>5</v>
      </c>
      <c r="BN73" s="250">
        <f t="array" ref="BN73">SUM(IF(MOD(COLUMN(BD73:BM73),2)=0,BD73:BM73,0))</f>
        <v>5</v>
      </c>
      <c r="BO73" s="250">
        <f t="array" ref="BO73">SUM(IF(MOD(COLUMN(BD73:BM73),2)=1,BD73:BM73,0))</f>
        <v>29.5</v>
      </c>
      <c r="BP73" s="248"/>
      <c r="BQ73" s="239"/>
      <c r="BR73" s="480"/>
    </row>
    <row r="74" spans="1:603" outlineLevel="1">
      <c r="B74" s="2" t="s">
        <v>52</v>
      </c>
      <c r="C74" s="71" t="s">
        <v>103</v>
      </c>
      <c r="D74" s="246">
        <f t="shared" si="42"/>
        <v>0</v>
      </c>
      <c r="E74" s="247">
        <f t="shared" si="36"/>
        <v>0</v>
      </c>
      <c r="F74" s="248"/>
      <c r="G74" s="249">
        <v>0</v>
      </c>
      <c r="H74" s="248"/>
      <c r="I74" s="249">
        <v>0</v>
      </c>
      <c r="J74" s="250">
        <f t="array" ref="J74">SUM(IF(MOD(COLUMN(F74:I74),2)=0,F74:I74,0))</f>
        <v>0</v>
      </c>
      <c r="K74" s="250">
        <f t="array" ref="K74">SUM(IF(MOD(COLUMN(G74:J74),2)=1,G74:J74,0))</f>
        <v>0</v>
      </c>
      <c r="L74" s="248"/>
      <c r="M74" s="239"/>
      <c r="N74" s="248"/>
      <c r="O74" s="249">
        <v>0</v>
      </c>
      <c r="P74" s="248"/>
      <c r="Q74" s="249">
        <v>0</v>
      </c>
      <c r="R74" s="248"/>
      <c r="S74" s="249">
        <v>0</v>
      </c>
      <c r="T74" s="248"/>
      <c r="U74" s="249">
        <v>0</v>
      </c>
      <c r="V74" s="248"/>
      <c r="W74" s="249">
        <v>0</v>
      </c>
      <c r="X74" s="250">
        <f t="array" ref="X74">SUM(IF(MOD(COLUMN(N74:W74),2)=0,N74:W74,0))</f>
        <v>0</v>
      </c>
      <c r="Y74" s="250">
        <f t="array" ref="Y74">SUM(IF(MOD(COLUMN(N74:W74),2)=1,N74:W74,0))</f>
        <v>0</v>
      </c>
      <c r="Z74" s="248"/>
      <c r="AA74" s="239"/>
      <c r="AB74" s="248"/>
      <c r="AC74" s="249">
        <v>0</v>
      </c>
      <c r="AD74" s="248"/>
      <c r="AE74" s="249">
        <v>0</v>
      </c>
      <c r="AF74" s="248"/>
      <c r="AG74" s="249">
        <v>0</v>
      </c>
      <c r="AH74" s="248"/>
      <c r="AI74" s="249">
        <v>0</v>
      </c>
      <c r="AJ74" s="248"/>
      <c r="AK74" s="249">
        <v>0</v>
      </c>
      <c r="AL74" s="250">
        <f t="array" ref="AL74">SUM(IF(MOD(COLUMN(AB74:AK74),2)=0,AB74:AK74,0))</f>
        <v>0</v>
      </c>
      <c r="AM74" s="250">
        <f t="array" ref="AM74">SUM(IF(MOD(COLUMN(AB74:AK74),2)=1,AB74:AK74,0))</f>
        <v>0</v>
      </c>
      <c r="AN74" s="248"/>
      <c r="AO74" s="239"/>
      <c r="AP74" s="248"/>
      <c r="AQ74" s="249">
        <v>0</v>
      </c>
      <c r="AR74" s="248"/>
      <c r="AS74" s="249">
        <v>0</v>
      </c>
      <c r="AT74" s="248"/>
      <c r="AU74" s="249">
        <v>0</v>
      </c>
      <c r="AV74" s="248"/>
      <c r="AW74" s="249">
        <v>0</v>
      </c>
      <c r="AX74" s="269"/>
      <c r="AY74" s="270">
        <v>0</v>
      </c>
      <c r="AZ74" s="250">
        <f t="array" ref="AZ74">SUM(IF(MOD(COLUMN(AP74:AY74),2)=0,AP74:AY74,0))</f>
        <v>0</v>
      </c>
      <c r="BA74" s="250">
        <f t="array" ref="BA74">SUM(IF(MOD(COLUMN(AP74:AY74),2)=1,AP74:AY74,0))</f>
        <v>0</v>
      </c>
      <c r="BB74" s="248"/>
      <c r="BC74" s="239"/>
      <c r="BD74" s="248"/>
      <c r="BE74" s="249">
        <v>0</v>
      </c>
      <c r="BF74" s="248"/>
      <c r="BG74" s="249">
        <v>0</v>
      </c>
      <c r="BH74" s="248"/>
      <c r="BI74" s="249">
        <v>0</v>
      </c>
      <c r="BJ74" s="248"/>
      <c r="BK74" s="249">
        <v>0</v>
      </c>
      <c r="BL74" s="248"/>
      <c r="BM74" s="249">
        <v>0</v>
      </c>
      <c r="BN74" s="250">
        <f t="array" ref="BN74">SUM(IF(MOD(COLUMN(BD74:BM74),2)=0,BD74:BM74,0))</f>
        <v>0</v>
      </c>
      <c r="BO74" s="250">
        <f t="array" ref="BO74">SUM(IF(MOD(COLUMN(BD74:BM74),2)=1,BD74:BM74,0))</f>
        <v>0</v>
      </c>
      <c r="BP74" s="248"/>
      <c r="BQ74" s="239"/>
      <c r="BR74" s="480"/>
    </row>
    <row r="75" spans="1:603" outlineLevel="1">
      <c r="B75" s="88" t="s">
        <v>54</v>
      </c>
      <c r="C75" s="71" t="s">
        <v>103</v>
      </c>
      <c r="D75" s="246">
        <f t="shared" si="42"/>
        <v>0</v>
      </c>
      <c r="E75" s="247">
        <f t="shared" si="36"/>
        <v>0</v>
      </c>
      <c r="F75" s="248"/>
      <c r="G75" s="249">
        <v>0</v>
      </c>
      <c r="H75" s="248"/>
      <c r="I75" s="249">
        <v>0</v>
      </c>
      <c r="J75" s="250">
        <f t="array" ref="J75">SUM(IF(MOD(COLUMN(F75:I75),2)=0,F75:I75,0))</f>
        <v>0</v>
      </c>
      <c r="K75" s="250">
        <f t="array" ref="K75">SUM(IF(MOD(COLUMN(G75:J75),2)=1,G75:J75,0))</f>
        <v>0</v>
      </c>
      <c r="L75" s="248"/>
      <c r="M75" s="239"/>
      <c r="N75" s="248"/>
      <c r="O75" s="249">
        <v>0</v>
      </c>
      <c r="P75" s="248"/>
      <c r="Q75" s="249">
        <v>0</v>
      </c>
      <c r="R75" s="248"/>
      <c r="S75" s="249">
        <v>0</v>
      </c>
      <c r="T75" s="248"/>
      <c r="U75" s="249">
        <v>0</v>
      </c>
      <c r="V75" s="248"/>
      <c r="W75" s="249">
        <v>0</v>
      </c>
      <c r="X75" s="250">
        <f t="array" ref="X75">SUM(IF(MOD(COLUMN(N75:W75),2)=0,N75:W75,0))</f>
        <v>0</v>
      </c>
      <c r="Y75" s="250">
        <f t="array" ref="Y75">SUM(IF(MOD(COLUMN(N75:W75),2)=1,N75:W75,0))</f>
        <v>0</v>
      </c>
      <c r="Z75" s="248"/>
      <c r="AA75" s="239"/>
      <c r="AB75" s="248"/>
      <c r="AC75" s="249">
        <v>0</v>
      </c>
      <c r="AD75" s="248"/>
      <c r="AE75" s="249">
        <v>0</v>
      </c>
      <c r="AF75" s="248"/>
      <c r="AG75" s="249">
        <v>0</v>
      </c>
      <c r="AH75" s="248"/>
      <c r="AI75" s="249">
        <v>0</v>
      </c>
      <c r="AJ75" s="248"/>
      <c r="AK75" s="249">
        <v>0</v>
      </c>
      <c r="AL75" s="250">
        <f t="array" ref="AL75">SUM(IF(MOD(COLUMN(AB75:AK75),2)=0,AB75:AK75,0))</f>
        <v>0</v>
      </c>
      <c r="AM75" s="250">
        <f t="array" ref="AM75">SUM(IF(MOD(COLUMN(AB75:AK75),2)=1,AB75:AK75,0))</f>
        <v>0</v>
      </c>
      <c r="AN75" s="248"/>
      <c r="AO75" s="239"/>
      <c r="AP75" s="248"/>
      <c r="AQ75" s="249">
        <v>0</v>
      </c>
      <c r="AR75" s="248"/>
      <c r="AS75" s="249">
        <v>0</v>
      </c>
      <c r="AT75" s="248"/>
      <c r="AU75" s="249">
        <v>0</v>
      </c>
      <c r="AV75" s="248"/>
      <c r="AW75" s="249">
        <v>0</v>
      </c>
      <c r="AX75" s="269"/>
      <c r="AY75" s="270">
        <v>0</v>
      </c>
      <c r="AZ75" s="250">
        <f t="array" ref="AZ75">SUM(IF(MOD(COLUMN(AP75:AY75),2)=0,AP75:AY75,0))</f>
        <v>0</v>
      </c>
      <c r="BA75" s="250">
        <f t="array" ref="BA75">SUM(IF(MOD(COLUMN(AP75:AY75),2)=1,AP75:AY75,0))</f>
        <v>0</v>
      </c>
      <c r="BB75" s="248"/>
      <c r="BC75" s="239"/>
      <c r="BD75" s="248"/>
      <c r="BE75" s="249">
        <v>0</v>
      </c>
      <c r="BF75" s="248"/>
      <c r="BG75" s="249">
        <v>0</v>
      </c>
      <c r="BH75" s="248"/>
      <c r="BI75" s="249">
        <v>0</v>
      </c>
      <c r="BJ75" s="248"/>
      <c r="BK75" s="249">
        <v>0</v>
      </c>
      <c r="BL75" s="248"/>
      <c r="BM75" s="249">
        <v>0</v>
      </c>
      <c r="BN75" s="250">
        <f t="array" ref="BN75">SUM(IF(MOD(COLUMN(BD75:BM75),2)=0,BD75:BM75,0))</f>
        <v>0</v>
      </c>
      <c r="BO75" s="250">
        <f t="array" ref="BO75">SUM(IF(MOD(COLUMN(BD75:BM75),2)=1,BD75:BM75,0))</f>
        <v>0</v>
      </c>
      <c r="BP75" s="248"/>
      <c r="BQ75" s="239"/>
      <c r="BR75" s="480"/>
    </row>
    <row r="76" spans="1:603" outlineLevel="1">
      <c r="B76" s="88" t="s">
        <v>56</v>
      </c>
      <c r="C76" s="71" t="s">
        <v>103</v>
      </c>
      <c r="D76" s="246">
        <f t="shared" si="42"/>
        <v>0</v>
      </c>
      <c r="E76" s="247">
        <f t="shared" si="36"/>
        <v>62</v>
      </c>
      <c r="F76" s="248"/>
      <c r="G76" s="249">
        <v>0</v>
      </c>
      <c r="H76" s="248"/>
      <c r="I76" s="249">
        <v>8</v>
      </c>
      <c r="J76" s="250">
        <f t="array" ref="J76">SUM(IF(MOD(COLUMN(F76:I76),2)=0,F76:I76,0))</f>
        <v>0</v>
      </c>
      <c r="K76" s="250">
        <f t="array" ref="K76">SUM(IF(MOD(COLUMN(G76:J76),2)=1,G76:J76,0))</f>
        <v>8</v>
      </c>
      <c r="L76" s="248"/>
      <c r="M76" s="239"/>
      <c r="N76" s="248"/>
      <c r="O76" s="249">
        <v>3</v>
      </c>
      <c r="P76" s="248"/>
      <c r="Q76" s="249">
        <v>0</v>
      </c>
      <c r="R76" s="248"/>
      <c r="S76" s="249">
        <v>8</v>
      </c>
      <c r="T76" s="248"/>
      <c r="U76" s="249">
        <v>8</v>
      </c>
      <c r="V76" s="248"/>
      <c r="W76" s="249">
        <v>3</v>
      </c>
      <c r="X76" s="250">
        <f t="array" ref="X76">SUM(IF(MOD(COLUMN(N76:W76),2)=0,N76:W76,0))</f>
        <v>0</v>
      </c>
      <c r="Y76" s="250">
        <f t="array" ref="Y76">SUM(IF(MOD(COLUMN(N76:W76),2)=1,N76:W76,0))</f>
        <v>22</v>
      </c>
      <c r="Z76" s="248"/>
      <c r="AA76" s="239"/>
      <c r="AB76" s="248"/>
      <c r="AC76" s="249">
        <v>5</v>
      </c>
      <c r="AD76" s="248"/>
      <c r="AE76" s="249">
        <v>6</v>
      </c>
      <c r="AF76" s="248"/>
      <c r="AG76" s="249">
        <v>0</v>
      </c>
      <c r="AH76" s="248"/>
      <c r="AI76" s="249">
        <v>6</v>
      </c>
      <c r="AJ76" s="248"/>
      <c r="AK76" s="249">
        <v>4</v>
      </c>
      <c r="AL76" s="250">
        <f t="array" ref="AL76">SUM(IF(MOD(COLUMN(AB76:AK76),2)=0,AB76:AK76,0))</f>
        <v>0</v>
      </c>
      <c r="AM76" s="250">
        <f t="array" ref="AM76">SUM(IF(MOD(COLUMN(AB76:AK76),2)=1,AB76:AK76,0))</f>
        <v>21</v>
      </c>
      <c r="AN76" s="248"/>
      <c r="AO76" s="239"/>
      <c r="AP76" s="248"/>
      <c r="AQ76" s="249">
        <v>4</v>
      </c>
      <c r="AR76" s="248"/>
      <c r="AS76" s="249">
        <v>3</v>
      </c>
      <c r="AT76" s="248"/>
      <c r="AU76" s="249">
        <v>0</v>
      </c>
      <c r="AV76" s="248"/>
      <c r="AW76" s="249">
        <v>3</v>
      </c>
      <c r="AX76" s="269"/>
      <c r="AY76" s="270">
        <v>0</v>
      </c>
      <c r="AZ76" s="250">
        <f t="array" ref="AZ76">SUM(IF(MOD(COLUMN(AP76:AY76),2)=0,AP76:AY76,0))</f>
        <v>0</v>
      </c>
      <c r="BA76" s="250">
        <f t="array" ref="BA76">SUM(IF(MOD(COLUMN(AP76:AY76),2)=1,AP76:AY76,0))</f>
        <v>10</v>
      </c>
      <c r="BB76" s="248"/>
      <c r="BC76" s="239"/>
      <c r="BD76" s="248"/>
      <c r="BE76" s="249">
        <v>0</v>
      </c>
      <c r="BF76" s="248"/>
      <c r="BG76" s="249">
        <v>0</v>
      </c>
      <c r="BH76" s="248"/>
      <c r="BI76" s="249">
        <v>0</v>
      </c>
      <c r="BJ76" s="248"/>
      <c r="BK76" s="249">
        <v>0</v>
      </c>
      <c r="BL76" s="248"/>
      <c r="BM76" s="249">
        <v>1</v>
      </c>
      <c r="BN76" s="250">
        <f t="array" ref="BN76">SUM(IF(MOD(COLUMN(BD76:BM76),2)=0,BD76:BM76,0))</f>
        <v>0</v>
      </c>
      <c r="BO76" s="250">
        <f t="array" ref="BO76">SUM(IF(MOD(COLUMN(BD76:BM76),2)=1,BD76:BM76,0))</f>
        <v>1</v>
      </c>
      <c r="BP76" s="248"/>
      <c r="BQ76" s="239"/>
      <c r="BR76" s="480"/>
    </row>
    <row r="77" spans="1:603" outlineLevel="1">
      <c r="B77" s="88" t="s">
        <v>21</v>
      </c>
      <c r="C77" s="71" t="s">
        <v>103</v>
      </c>
      <c r="D77" s="246">
        <f t="shared" si="42"/>
        <v>0</v>
      </c>
      <c r="E77" s="247">
        <f t="shared" si="36"/>
        <v>25.5</v>
      </c>
      <c r="F77" s="248"/>
      <c r="G77" s="249">
        <v>0</v>
      </c>
      <c r="H77" s="248"/>
      <c r="I77" s="249">
        <v>0</v>
      </c>
      <c r="J77" s="250">
        <f t="array" ref="J77">SUM(IF(MOD(COLUMN(F77:I77),2)=0,F77:I77,0))</f>
        <v>0</v>
      </c>
      <c r="K77" s="250">
        <f t="array" ref="K77">SUM(IF(MOD(COLUMN(G77:J77),2)=1,G77:J77,0))</f>
        <v>0</v>
      </c>
      <c r="L77" s="248"/>
      <c r="M77" s="239"/>
      <c r="N77" s="248"/>
      <c r="O77" s="249">
        <v>0</v>
      </c>
      <c r="P77" s="248"/>
      <c r="Q77" s="249">
        <v>2</v>
      </c>
      <c r="R77" s="248"/>
      <c r="S77" s="249">
        <v>0</v>
      </c>
      <c r="T77" s="248"/>
      <c r="U77" s="249">
        <v>0</v>
      </c>
      <c r="V77" s="248"/>
      <c r="W77" s="249">
        <v>2</v>
      </c>
      <c r="X77" s="250">
        <f t="array" ref="X77">SUM(IF(MOD(COLUMN(N77:W77),2)=0,N77:W77,0))</f>
        <v>0</v>
      </c>
      <c r="Y77" s="250">
        <f t="array" ref="Y77">SUM(IF(MOD(COLUMN(N77:W77),2)=1,N77:W77,0))</f>
        <v>4</v>
      </c>
      <c r="Z77" s="248"/>
      <c r="AA77" s="239"/>
      <c r="AB77" s="248"/>
      <c r="AC77" s="249">
        <v>0</v>
      </c>
      <c r="AD77" s="248"/>
      <c r="AE77" s="249">
        <v>0</v>
      </c>
      <c r="AF77" s="248"/>
      <c r="AG77" s="249">
        <v>8</v>
      </c>
      <c r="AH77" s="248"/>
      <c r="AI77" s="249">
        <v>2</v>
      </c>
      <c r="AJ77" s="248"/>
      <c r="AK77" s="249">
        <v>0</v>
      </c>
      <c r="AL77" s="250">
        <f t="array" ref="AL77">SUM(IF(MOD(COLUMN(AB77:AK77),2)=0,AB77:AK77,0))</f>
        <v>0</v>
      </c>
      <c r="AM77" s="250">
        <f t="array" ref="AM77">SUM(IF(MOD(COLUMN(AB77:AK77),2)=1,AB77:AK77,0))</f>
        <v>10</v>
      </c>
      <c r="AN77" s="248"/>
      <c r="AO77" s="239"/>
      <c r="AP77" s="248"/>
      <c r="AQ77" s="249">
        <v>0</v>
      </c>
      <c r="AR77" s="248"/>
      <c r="AS77" s="249">
        <v>1.5</v>
      </c>
      <c r="AT77" s="248"/>
      <c r="AU77" s="249">
        <v>3</v>
      </c>
      <c r="AV77" s="248"/>
      <c r="AW77" s="249">
        <v>1.5</v>
      </c>
      <c r="AX77" s="269"/>
      <c r="AY77" s="270">
        <v>0</v>
      </c>
      <c r="AZ77" s="250">
        <f t="array" ref="AZ77">SUM(IF(MOD(COLUMN(AP77:AY77),2)=0,AP77:AY77,0))</f>
        <v>0</v>
      </c>
      <c r="BA77" s="250">
        <f t="array" ref="BA77">SUM(IF(MOD(COLUMN(AP77:AY77),2)=1,AP77:AY77,0))</f>
        <v>6</v>
      </c>
      <c r="BB77" s="248"/>
      <c r="BC77" s="239"/>
      <c r="BD77" s="248"/>
      <c r="BE77" s="249">
        <v>0</v>
      </c>
      <c r="BF77" s="248"/>
      <c r="BG77" s="249">
        <v>0</v>
      </c>
      <c r="BH77" s="248"/>
      <c r="BI77" s="249">
        <v>3.5</v>
      </c>
      <c r="BJ77" s="248"/>
      <c r="BK77" s="249">
        <v>0</v>
      </c>
      <c r="BL77" s="248"/>
      <c r="BM77" s="249">
        <v>2</v>
      </c>
      <c r="BN77" s="250">
        <f t="array" ref="BN77">SUM(IF(MOD(COLUMN(BD77:BM77),2)=0,BD77:BM77,0))</f>
        <v>0</v>
      </c>
      <c r="BO77" s="250">
        <f t="array" ref="BO77">SUM(IF(MOD(COLUMN(BD77:BM77),2)=1,BD77:BM77,0))</f>
        <v>5.5</v>
      </c>
      <c r="BP77" s="248"/>
      <c r="BQ77" s="239"/>
      <c r="BR77" s="480"/>
    </row>
    <row r="78" spans="1:603" outlineLevel="1">
      <c r="B78" s="2" t="s">
        <v>22</v>
      </c>
      <c r="C78" s="71" t="s">
        <v>103</v>
      </c>
      <c r="D78" s="246">
        <f t="shared" si="42"/>
        <v>0</v>
      </c>
      <c r="E78" s="247">
        <f t="shared" si="36"/>
        <v>8</v>
      </c>
      <c r="F78" s="248"/>
      <c r="G78" s="249">
        <v>0</v>
      </c>
      <c r="H78" s="248"/>
      <c r="I78" s="249">
        <v>0</v>
      </c>
      <c r="J78" s="250">
        <f t="array" ref="J78">SUM(IF(MOD(COLUMN(F78:I78),2)=0,F78:I78,0))</f>
        <v>0</v>
      </c>
      <c r="K78" s="250">
        <f t="array" ref="K78">SUM(IF(MOD(COLUMN(G78:J78),2)=1,G78:J78,0))</f>
        <v>0</v>
      </c>
      <c r="L78" s="248"/>
      <c r="M78" s="239"/>
      <c r="N78" s="248"/>
      <c r="O78" s="249">
        <v>0</v>
      </c>
      <c r="P78" s="248"/>
      <c r="Q78" s="249">
        <v>0</v>
      </c>
      <c r="R78" s="248"/>
      <c r="S78" s="249">
        <v>0</v>
      </c>
      <c r="T78" s="248"/>
      <c r="U78" s="249">
        <v>0</v>
      </c>
      <c r="V78" s="248"/>
      <c r="W78" s="249">
        <v>0</v>
      </c>
      <c r="X78" s="250">
        <f t="array" ref="X78">SUM(IF(MOD(COLUMN(N78:W78),2)=0,N78:W78,0))</f>
        <v>0</v>
      </c>
      <c r="Y78" s="250">
        <f t="array" ref="Y78">SUM(IF(MOD(COLUMN(N78:W78),2)=1,N78:W78,0))</f>
        <v>0</v>
      </c>
      <c r="Z78" s="248"/>
      <c r="AA78" s="239"/>
      <c r="AB78" s="248"/>
      <c r="AC78" s="249">
        <v>0</v>
      </c>
      <c r="AD78" s="248"/>
      <c r="AE78" s="249">
        <v>0</v>
      </c>
      <c r="AF78" s="248"/>
      <c r="AG78" s="249">
        <v>0</v>
      </c>
      <c r="AH78" s="248"/>
      <c r="AI78" s="249">
        <v>0</v>
      </c>
      <c r="AJ78" s="248"/>
      <c r="AK78" s="249">
        <v>0</v>
      </c>
      <c r="AL78" s="250">
        <f t="array" ref="AL78">SUM(IF(MOD(COLUMN(AB78:AK78),2)=0,AB78:AK78,0))</f>
        <v>0</v>
      </c>
      <c r="AM78" s="250">
        <f t="array" ref="AM78">SUM(IF(MOD(COLUMN(AB78:AK78),2)=1,AB78:AK78,0))</f>
        <v>0</v>
      </c>
      <c r="AN78" s="248"/>
      <c r="AO78" s="239"/>
      <c r="AP78" s="248"/>
      <c r="AQ78" s="249">
        <v>0</v>
      </c>
      <c r="AR78" s="248"/>
      <c r="AS78" s="249">
        <v>0</v>
      </c>
      <c r="AT78" s="248"/>
      <c r="AU78" s="249">
        <v>0</v>
      </c>
      <c r="AV78" s="248"/>
      <c r="AW78" s="249">
        <v>0</v>
      </c>
      <c r="AX78" s="269" t="s">
        <v>120</v>
      </c>
      <c r="AY78" s="270">
        <v>8</v>
      </c>
      <c r="AZ78" s="250">
        <f t="array" ref="AZ78">SUM(IF(MOD(COLUMN(AP78:AY78),2)=0,AP78:AY78,0))</f>
        <v>0</v>
      </c>
      <c r="BA78" s="250">
        <f t="array" ref="BA78">SUM(IF(MOD(COLUMN(AP78:AY78),2)=1,AP78:AY78,0))</f>
        <v>8</v>
      </c>
      <c r="BB78" s="248"/>
      <c r="BC78" s="239"/>
      <c r="BD78" s="248"/>
      <c r="BE78" s="249">
        <v>0</v>
      </c>
      <c r="BF78" s="248"/>
      <c r="BG78" s="249">
        <v>0</v>
      </c>
      <c r="BH78" s="248"/>
      <c r="BI78" s="249">
        <v>0</v>
      </c>
      <c r="BJ78" s="248"/>
      <c r="BK78" s="249">
        <v>0</v>
      </c>
      <c r="BL78" s="248"/>
      <c r="BM78" s="249">
        <v>0</v>
      </c>
      <c r="BN78" s="250">
        <f t="array" ref="BN78">SUM(IF(MOD(COLUMN(BD78:BM78),2)=0,BD78:BM78,0))</f>
        <v>0</v>
      </c>
      <c r="BO78" s="250">
        <f t="array" ref="BO78">SUM(IF(MOD(COLUMN(BD78:BM78),2)=1,BD78:BM78,0))</f>
        <v>0</v>
      </c>
      <c r="BP78" s="248"/>
      <c r="BQ78" s="239"/>
      <c r="BR78" s="480"/>
    </row>
  </sheetData>
  <sheetProtection sheet="1" formatCells="0" formatColumns="0" formatRows="0" insertColumns="0" autoFilter="0" pivotTables="0"/>
  <mergeCells count="66">
    <mergeCell ref="C1:F1"/>
    <mergeCell ref="AH13:AI13"/>
    <mergeCell ref="AJ13:AK13"/>
    <mergeCell ref="F13:G13"/>
    <mergeCell ref="H13:I13"/>
    <mergeCell ref="N13:O13"/>
    <mergeCell ref="P13:Q13"/>
    <mergeCell ref="R13:S13"/>
    <mergeCell ref="T13:U13"/>
    <mergeCell ref="J14:K14"/>
    <mergeCell ref="L14:M14"/>
    <mergeCell ref="X14:Y14"/>
    <mergeCell ref="Z14:AA14"/>
    <mergeCell ref="AL14:AM14"/>
    <mergeCell ref="P15:Q15"/>
    <mergeCell ref="BF13:BG13"/>
    <mergeCell ref="BH13:BI13"/>
    <mergeCell ref="BJ13:BK13"/>
    <mergeCell ref="BL13:BM13"/>
    <mergeCell ref="AN14:AO14"/>
    <mergeCell ref="AP13:AQ13"/>
    <mergeCell ref="AR13:AS13"/>
    <mergeCell ref="AT13:AU13"/>
    <mergeCell ref="AV13:AW13"/>
    <mergeCell ref="AX13:AY13"/>
    <mergeCell ref="BD13:BE13"/>
    <mergeCell ref="V13:W13"/>
    <mergeCell ref="AB13:AC13"/>
    <mergeCell ref="AD13:AE13"/>
    <mergeCell ref="AF13:AG13"/>
    <mergeCell ref="F15:G15"/>
    <mergeCell ref="H15:I15"/>
    <mergeCell ref="J15:K15"/>
    <mergeCell ref="L15:M15"/>
    <mergeCell ref="N15:O15"/>
    <mergeCell ref="AB15:AC15"/>
    <mergeCell ref="AZ14:BA14"/>
    <mergeCell ref="BB14:BC14"/>
    <mergeCell ref="BN14:BO14"/>
    <mergeCell ref="BP14:BQ14"/>
    <mergeCell ref="AZ15:BA15"/>
    <mergeCell ref="AD15:AE15"/>
    <mergeCell ref="AF15:AG15"/>
    <mergeCell ref="AH15:AI15"/>
    <mergeCell ref="AJ15:AK15"/>
    <mergeCell ref="AL15:AM15"/>
    <mergeCell ref="AN15:AO15"/>
    <mergeCell ref="AP15:AQ15"/>
    <mergeCell ref="AR15:AS15"/>
    <mergeCell ref="AT15:AU15"/>
    <mergeCell ref="AV15:AW15"/>
    <mergeCell ref="R15:S15"/>
    <mergeCell ref="T15:U15"/>
    <mergeCell ref="V15:W15"/>
    <mergeCell ref="X15:Y15"/>
    <mergeCell ref="Z15:AA15"/>
    <mergeCell ref="AX15:AY15"/>
    <mergeCell ref="BN15:BO15"/>
    <mergeCell ref="BP15:BQ15"/>
    <mergeCell ref="BR15:BR78"/>
    <mergeCell ref="BB15:BC15"/>
    <mergeCell ref="BD15:BE15"/>
    <mergeCell ref="BF15:BG15"/>
    <mergeCell ref="BH15:BI15"/>
    <mergeCell ref="BJ15:BK15"/>
    <mergeCell ref="BL15:BM15"/>
  </mergeCells>
  <conditionalFormatting sqref="B64:AU64 AY64:BQ64 AW64 B65:BQ72 B73:Q73 U73:BQ73 B74:BQ78 S73 B16:BQ63">
    <cfRule type="expression" dxfId="7" priority="7">
      <formula>B$13 = "x"</formula>
    </cfRule>
  </conditionalFormatting>
  <conditionalFormatting sqref="X14">
    <cfRule type="expression" dxfId="6" priority="6">
      <formula>OR(X$13 = "x", W$13 = "x")</formula>
    </cfRule>
  </conditionalFormatting>
  <conditionalFormatting sqref="AL14">
    <cfRule type="expression" dxfId="5" priority="5">
      <formula>OR(AL$13 = "x", AK$13 = "x")</formula>
    </cfRule>
  </conditionalFormatting>
  <conditionalFormatting sqref="AZ14">
    <cfRule type="expression" dxfId="4" priority="4">
      <formula>OR(AZ$13 = "x", AY$13 = "x")</formula>
    </cfRule>
  </conditionalFormatting>
  <conditionalFormatting sqref="BN14">
    <cfRule type="expression" dxfId="3" priority="3">
      <formula>OR(BN$13 = "x", BM$13 = "x")</formula>
    </cfRule>
  </conditionalFormatting>
  <conditionalFormatting sqref="D71:E78">
    <cfRule type="expression" dxfId="2" priority="2">
      <formula>D$13 = "x"</formula>
    </cfRule>
  </conditionalFormatting>
  <conditionalFormatting sqref="B15:BQ15">
    <cfRule type="expression" dxfId="1" priority="1">
      <formula>B$13 = "x"</formula>
    </cfRule>
  </conditionalFormatting>
  <conditionalFormatting sqref="AX64">
    <cfRule type="expression" dxfId="0" priority="9">
      <formula>AV$13 = "x"</formula>
    </cfRule>
  </conditionalFormatting>
  <dataValidations count="1">
    <dataValidation type="custom" allowBlank="1" showInputMessage="1" showErrorMessage="1" sqref="D62:D69" xr:uid="{00000000-0002-0000-0600-000000000000}">
      <formula1>AND(D62&lt;&gt;"Click", D62&lt;&gt; "Clear")</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1000000}">
          <x14:formula1>
            <xm:f>[RBVH_MQB_Productivity_MyMy.xlsx]Reference!#REF!</xm:f>
          </x14:formula1>
          <xm:sqref>B26:B33 B17:B24 B35:B42 B44:B51 B53:B60 B3:B10 B62:B69 B71:B78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K10"/>
  <sheetViews>
    <sheetView workbookViewId="0" xr3:uid="{85D5C41F-068E-5C55-9968-509E7C2A5619}">
      <pane xSplit="1" ySplit="1" topLeftCell="CD3" activePane="bottomRight" state="frozen"/>
      <selection pane="bottomRight" activeCell="CJ4" sqref="CJ4"/>
      <selection pane="bottomLeft"/>
      <selection pane="topRight"/>
    </sheetView>
  </sheetViews>
  <sheetFormatPr defaultRowHeight="12.75"/>
  <cols>
    <col min="1" max="1" width="9.140625" style="120" customWidth="1"/>
    <col min="2" max="2" width="32.7109375" style="120" hidden="1" customWidth="1"/>
    <col min="3" max="3" width="28.85546875" style="120" hidden="1" customWidth="1"/>
    <col min="4" max="4" width="25.140625" style="120" hidden="1" customWidth="1"/>
    <col min="5" max="5" width="24.85546875" style="120" hidden="1" customWidth="1"/>
    <col min="6" max="6" width="30.42578125" style="120" hidden="1" customWidth="1"/>
    <col min="7" max="7" width="34" style="120" hidden="1" customWidth="1"/>
    <col min="8" max="8" width="27.140625" style="120" hidden="1" customWidth="1"/>
    <col min="9" max="9" width="27" style="120" hidden="1" customWidth="1"/>
    <col min="10" max="10" width="33.7109375" style="120" hidden="1" customWidth="1"/>
    <col min="11" max="11" width="38" style="120" hidden="1" customWidth="1"/>
    <col min="12" max="12" width="34.28515625" style="120" hidden="1" customWidth="1"/>
    <col min="13" max="13" width="29.85546875" style="120" hidden="1" customWidth="1"/>
    <col min="14" max="14" width="28.140625" style="120" hidden="1" customWidth="1"/>
    <col min="15" max="15" width="29.85546875" style="120" hidden="1" customWidth="1"/>
    <col min="16" max="16" width="24.5703125" style="120" hidden="1" customWidth="1"/>
    <col min="17" max="17" width="27.5703125" style="120" hidden="1" customWidth="1"/>
    <col min="18" max="18" width="23.42578125" style="120" hidden="1" customWidth="1"/>
    <col min="19" max="19" width="36.7109375" style="120" hidden="1" customWidth="1"/>
    <col min="20" max="20" width="36" style="120" hidden="1" customWidth="1"/>
    <col min="21" max="21" width="29" style="120" hidden="1" customWidth="1"/>
    <col min="22" max="22" width="27.7109375" style="120" hidden="1" customWidth="1"/>
    <col min="23" max="23" width="37.42578125" style="120" hidden="1" customWidth="1"/>
    <col min="24" max="24" width="50.85546875" style="120" hidden="1" customWidth="1"/>
    <col min="25" max="25" width="37.5703125" style="120" hidden="1" customWidth="1"/>
    <col min="26" max="26" width="41.85546875" style="120" hidden="1" customWidth="1"/>
    <col min="27" max="27" width="38.5703125" style="120" hidden="1" customWidth="1"/>
    <col min="28" max="28" width="30.5703125" style="120" hidden="1" customWidth="1"/>
    <col min="29" max="29" width="37.28515625" style="120" hidden="1" customWidth="1"/>
    <col min="30" max="30" width="44.7109375" style="120" hidden="1" customWidth="1"/>
    <col min="31" max="31" width="39.28515625" style="120" hidden="1" customWidth="1"/>
    <col min="32" max="32" width="45.140625" style="120" hidden="1" customWidth="1"/>
    <col min="33" max="33" width="40.28515625" style="120" hidden="1" customWidth="1"/>
    <col min="34" max="34" width="34.7109375" style="120" hidden="1" customWidth="1"/>
    <col min="35" max="35" width="59.140625" style="120" hidden="1" customWidth="1"/>
    <col min="36" max="36" width="51.5703125" style="120" hidden="1" customWidth="1"/>
    <col min="37" max="37" width="40.42578125" style="120" hidden="1" customWidth="1"/>
    <col min="38" max="38" width="44.85546875" style="120" hidden="1" customWidth="1"/>
    <col min="39" max="42" width="53" style="120" hidden="1" customWidth="1"/>
    <col min="43" max="43" width="41" style="120" hidden="1" customWidth="1"/>
    <col min="44" max="44" width="27" style="120" hidden="1" customWidth="1"/>
    <col min="45" max="45" width="66" style="120" hidden="1" customWidth="1"/>
    <col min="46" max="46" width="90.85546875" style="120" hidden="1" customWidth="1"/>
    <col min="47" max="47" width="68.42578125" style="120" hidden="1" customWidth="1"/>
    <col min="48" max="48" width="74.5703125" style="120" hidden="1" customWidth="1"/>
    <col min="49" max="49" width="63.42578125" style="120" hidden="1" customWidth="1"/>
    <col min="50" max="50" width="77.42578125" style="120" hidden="1" customWidth="1"/>
    <col min="51" max="51" width="70.140625" style="120" hidden="1" customWidth="1"/>
    <col min="52" max="52" width="79.5703125" style="120" hidden="1" customWidth="1"/>
    <col min="53" max="53" width="70.7109375" style="120" hidden="1" customWidth="1"/>
    <col min="54" max="54" width="66.28515625" style="120" hidden="1" customWidth="1"/>
    <col min="55" max="55" width="109.28515625" style="120" hidden="1" customWidth="1"/>
    <col min="56" max="57" width="77.85546875" style="120" hidden="1" customWidth="1"/>
    <col min="58" max="58" width="86.7109375" style="120" hidden="1" customWidth="1"/>
    <col min="59" max="59" width="71.28515625" style="120" hidden="1" customWidth="1"/>
    <col min="60" max="60" width="80.85546875" style="120" hidden="1" customWidth="1"/>
    <col min="61" max="61" width="80.5703125" style="120" hidden="1" customWidth="1"/>
    <col min="62" max="62" width="90.5703125" style="120" hidden="1" customWidth="1"/>
    <col min="63" max="63" width="107" style="120" hidden="1" customWidth="1"/>
    <col min="64" max="64" width="6.85546875" style="120" hidden="1" customWidth="1"/>
    <col min="65" max="65" width="85.140625" style="120" hidden="1" customWidth="1"/>
    <col min="66" max="67" width="86.140625" style="120" hidden="1" customWidth="1"/>
    <col min="68" max="69" width="91.5703125" style="120" hidden="1" customWidth="1"/>
    <col min="70" max="70" width="96.140625" style="120" hidden="1" customWidth="1"/>
    <col min="71" max="71" width="76.5703125" style="120" hidden="1" customWidth="1"/>
    <col min="72" max="74" width="61.140625" style="120" hidden="1" customWidth="1"/>
    <col min="75" max="75" width="10" style="120" hidden="1" customWidth="1"/>
    <col min="76" max="76" width="40.7109375" style="120" hidden="1" customWidth="1"/>
    <col min="77" max="77" width="92.5703125" style="120" hidden="1" customWidth="1"/>
    <col min="78" max="78" width="85.5703125" style="120" hidden="1" customWidth="1"/>
    <col min="79" max="79" width="9.140625" style="120" hidden="1" customWidth="1"/>
    <col min="80" max="80" width="86.85546875" style="120" hidden="1" customWidth="1"/>
    <col min="81" max="82" width="96.28515625" style="120" customWidth="1"/>
    <col min="83" max="83" width="95.28515625" style="120" customWidth="1"/>
    <col min="84" max="84" width="13.5703125" style="120" bestFit="1" customWidth="1"/>
    <col min="85" max="85" width="104.28515625" style="120" customWidth="1"/>
    <col min="86" max="86" width="89.42578125" style="120" customWidth="1"/>
    <col min="87" max="87" width="84.42578125" style="120" customWidth="1"/>
    <col min="88" max="88" width="107.42578125" style="120" customWidth="1"/>
    <col min="89" max="89" width="106.85546875" style="120" customWidth="1"/>
    <col min="90" max="16384" width="9.140625" style="120"/>
  </cols>
  <sheetData>
    <row r="1" spans="1:89">
      <c r="A1" s="174" t="s">
        <v>91</v>
      </c>
      <c r="B1" s="138">
        <v>43563</v>
      </c>
      <c r="C1" s="138">
        <v>43566</v>
      </c>
      <c r="D1" s="138">
        <v>43572</v>
      </c>
      <c r="E1" s="138">
        <v>43574</v>
      </c>
      <c r="F1" s="138">
        <v>43577</v>
      </c>
      <c r="G1" s="138">
        <v>43579</v>
      </c>
      <c r="H1" s="138">
        <v>43581</v>
      </c>
      <c r="I1" s="138">
        <v>43584</v>
      </c>
      <c r="J1" s="138">
        <v>43588</v>
      </c>
      <c r="K1" s="138">
        <v>43591</v>
      </c>
      <c r="L1" s="138">
        <v>43593</v>
      </c>
      <c r="M1" s="138">
        <v>43595</v>
      </c>
      <c r="N1" s="138">
        <v>43598</v>
      </c>
      <c r="O1" s="138">
        <v>43600</v>
      </c>
      <c r="P1" s="138">
        <v>43602</v>
      </c>
      <c r="Q1" s="138">
        <v>43605</v>
      </c>
      <c r="R1" s="138">
        <v>43607</v>
      </c>
      <c r="S1" s="138">
        <v>43609</v>
      </c>
      <c r="T1" s="138">
        <v>43612</v>
      </c>
      <c r="U1" s="138">
        <v>43614</v>
      </c>
      <c r="V1" s="138">
        <v>43616</v>
      </c>
      <c r="W1" s="138">
        <v>43621</v>
      </c>
      <c r="X1" s="138">
        <v>43623</v>
      </c>
      <c r="Y1" s="138">
        <v>43626</v>
      </c>
      <c r="Z1" s="138">
        <v>43628</v>
      </c>
      <c r="AA1" s="138">
        <v>43630</v>
      </c>
      <c r="AB1" s="138">
        <v>43633</v>
      </c>
      <c r="AC1" s="138">
        <v>43635</v>
      </c>
      <c r="AD1" s="138">
        <v>43637</v>
      </c>
      <c r="AE1" s="138">
        <v>43640</v>
      </c>
      <c r="AF1" s="138">
        <v>43642</v>
      </c>
      <c r="AG1" s="159">
        <v>43644</v>
      </c>
      <c r="AH1" s="138">
        <v>43647</v>
      </c>
      <c r="AI1" s="159">
        <v>43649</v>
      </c>
      <c r="AJ1" s="138">
        <v>43651</v>
      </c>
      <c r="AK1" s="138">
        <v>43654</v>
      </c>
      <c r="AL1" s="138">
        <v>43656</v>
      </c>
      <c r="AM1" s="138">
        <v>43658</v>
      </c>
      <c r="AN1" s="138">
        <v>43661</v>
      </c>
      <c r="AO1" s="138" t="s">
        <v>121</v>
      </c>
      <c r="AP1" s="138">
        <v>43665</v>
      </c>
      <c r="AQ1" s="138">
        <v>43668</v>
      </c>
      <c r="AR1" s="138" t="s">
        <v>122</v>
      </c>
      <c r="AS1" s="138">
        <v>43672</v>
      </c>
      <c r="AT1" s="138">
        <v>43675</v>
      </c>
      <c r="AU1" s="138">
        <v>43679</v>
      </c>
      <c r="AV1" s="138">
        <v>43682</v>
      </c>
      <c r="AW1" s="159">
        <v>43686</v>
      </c>
      <c r="AX1" s="261">
        <v>43689</v>
      </c>
      <c r="AY1" s="262">
        <v>43693</v>
      </c>
      <c r="AZ1" s="268">
        <v>43696</v>
      </c>
      <c r="BA1" s="262">
        <v>43699</v>
      </c>
      <c r="BB1" s="262">
        <v>43704</v>
      </c>
      <c r="BC1" s="262">
        <v>43706</v>
      </c>
      <c r="BD1" s="262">
        <v>43711</v>
      </c>
      <c r="BE1" s="262">
        <v>43713</v>
      </c>
      <c r="BF1" s="262">
        <v>43718</v>
      </c>
      <c r="BG1" s="362">
        <v>43720</v>
      </c>
      <c r="BH1" s="362">
        <v>43726</v>
      </c>
      <c r="BI1" s="362">
        <v>43728</v>
      </c>
      <c r="BJ1" s="362">
        <v>43732</v>
      </c>
      <c r="BK1" s="362">
        <v>43734</v>
      </c>
      <c r="BL1" s="362">
        <v>43734</v>
      </c>
      <c r="BM1" s="362">
        <v>43739</v>
      </c>
      <c r="BN1" s="362">
        <v>43741</v>
      </c>
      <c r="BO1" s="362">
        <v>43746</v>
      </c>
      <c r="BP1" s="362">
        <v>43749</v>
      </c>
      <c r="BQ1" s="362">
        <v>43753</v>
      </c>
      <c r="BR1" s="362">
        <v>43755</v>
      </c>
      <c r="BS1" s="362">
        <v>43760</v>
      </c>
      <c r="BT1" s="362">
        <v>43762</v>
      </c>
      <c r="BU1" s="362">
        <v>43767</v>
      </c>
      <c r="BV1" s="362">
        <v>43769</v>
      </c>
      <c r="BW1" s="416" t="s">
        <v>123</v>
      </c>
      <c r="BX1" s="362">
        <v>43776</v>
      </c>
      <c r="BY1" s="362">
        <v>43781</v>
      </c>
      <c r="BZ1" s="362">
        <v>43783</v>
      </c>
      <c r="CB1" s="362">
        <v>43788</v>
      </c>
      <c r="CC1" s="362">
        <v>43790</v>
      </c>
      <c r="CD1" s="362">
        <v>43795</v>
      </c>
      <c r="CE1" s="362">
        <v>43797</v>
      </c>
      <c r="CF1" s="120" t="s">
        <v>124</v>
      </c>
      <c r="CG1" s="362">
        <v>43803</v>
      </c>
      <c r="CH1" s="362">
        <v>43809</v>
      </c>
      <c r="CI1" s="362">
        <v>43811</v>
      </c>
      <c r="CJ1" s="362">
        <v>43816</v>
      </c>
      <c r="CK1" s="362">
        <v>43823</v>
      </c>
    </row>
    <row r="2" spans="1:89" ht="354" customHeight="1">
      <c r="A2" s="119" t="s">
        <v>37</v>
      </c>
      <c r="B2" s="117" t="s">
        <v>125</v>
      </c>
      <c r="C2" s="117" t="s">
        <v>126</v>
      </c>
      <c r="D2" s="117" t="s">
        <v>127</v>
      </c>
      <c r="E2" s="118" t="s">
        <v>128</v>
      </c>
      <c r="F2" s="117" t="s">
        <v>129</v>
      </c>
      <c r="G2" s="117" t="s">
        <v>130</v>
      </c>
      <c r="H2" s="117" t="s">
        <v>131</v>
      </c>
      <c r="I2" s="117" t="s">
        <v>132</v>
      </c>
      <c r="J2" s="117" t="s">
        <v>96</v>
      </c>
      <c r="K2" s="118" t="s">
        <v>133</v>
      </c>
      <c r="L2" s="117" t="s">
        <v>134</v>
      </c>
      <c r="M2" s="117" t="s">
        <v>135</v>
      </c>
      <c r="N2" s="117" t="s">
        <v>135</v>
      </c>
      <c r="O2" s="117" t="s">
        <v>136</v>
      </c>
      <c r="P2" s="117" t="s">
        <v>137</v>
      </c>
      <c r="Q2" s="117" t="s">
        <v>138</v>
      </c>
      <c r="R2" s="118" t="s">
        <v>139</v>
      </c>
      <c r="S2" s="118" t="s">
        <v>140</v>
      </c>
      <c r="T2" s="117"/>
      <c r="U2" s="118" t="s">
        <v>139</v>
      </c>
      <c r="V2" s="118" t="s">
        <v>141</v>
      </c>
      <c r="W2" s="117" t="s">
        <v>142</v>
      </c>
      <c r="X2" s="117"/>
      <c r="Y2" s="117" t="s">
        <v>143</v>
      </c>
      <c r="Z2" s="117" t="s">
        <v>143</v>
      </c>
      <c r="AA2" s="118" t="s">
        <v>144</v>
      </c>
      <c r="AB2" s="117" t="s">
        <v>145</v>
      </c>
      <c r="AC2" s="117" t="s">
        <v>146</v>
      </c>
      <c r="AD2" s="117" t="s">
        <v>147</v>
      </c>
      <c r="AE2" s="117"/>
      <c r="AF2" s="117"/>
      <c r="AG2" s="117" t="s">
        <v>148</v>
      </c>
      <c r="AH2" s="117" t="s">
        <v>149</v>
      </c>
      <c r="AI2" s="117" t="s">
        <v>150</v>
      </c>
      <c r="AJ2" s="117" t="s">
        <v>96</v>
      </c>
      <c r="AK2" s="118" t="s">
        <v>151</v>
      </c>
      <c r="AL2" s="117" t="s">
        <v>152</v>
      </c>
      <c r="AM2" s="117" t="s">
        <v>153</v>
      </c>
      <c r="AN2" s="117" t="s">
        <v>154</v>
      </c>
      <c r="AO2" s="178" t="s">
        <v>155</v>
      </c>
      <c r="AP2" s="178" t="s">
        <v>156</v>
      </c>
      <c r="AQ2" s="178" t="s">
        <v>157</v>
      </c>
      <c r="AS2" s="179" t="s">
        <v>158</v>
      </c>
      <c r="AT2" s="177" t="s">
        <v>159</v>
      </c>
      <c r="AU2" s="176" t="s">
        <v>160</v>
      </c>
      <c r="AV2" s="176" t="s">
        <v>161</v>
      </c>
      <c r="AW2" s="176" t="s">
        <v>162</v>
      </c>
      <c r="AX2" s="118" t="s">
        <v>163</v>
      </c>
      <c r="AY2" s="176" t="s">
        <v>164</v>
      </c>
      <c r="AZ2" s="176" t="s">
        <v>165</v>
      </c>
      <c r="BA2" s="176" t="s">
        <v>166</v>
      </c>
      <c r="BB2" s="271" t="s">
        <v>167</v>
      </c>
      <c r="BC2" s="271" t="s">
        <v>168</v>
      </c>
      <c r="BD2" s="271" t="s">
        <v>169</v>
      </c>
      <c r="BE2" s="271" t="s">
        <v>170</v>
      </c>
      <c r="BF2" s="271" t="s">
        <v>171</v>
      </c>
      <c r="BG2" s="271" t="s">
        <v>172</v>
      </c>
      <c r="BH2" s="120" t="s">
        <v>173</v>
      </c>
      <c r="BI2" s="271" t="s">
        <v>174</v>
      </c>
      <c r="BJ2" s="271" t="s">
        <v>175</v>
      </c>
      <c r="BK2" s="271" t="s">
        <v>176</v>
      </c>
      <c r="BM2" s="271" t="s">
        <v>177</v>
      </c>
      <c r="BN2" s="271" t="s">
        <v>178</v>
      </c>
      <c r="BO2" s="271" t="s">
        <v>179</v>
      </c>
      <c r="BP2" s="271" t="s">
        <v>180</v>
      </c>
      <c r="BQ2" s="271" t="s">
        <v>181</v>
      </c>
      <c r="BR2" s="271" t="s">
        <v>182</v>
      </c>
      <c r="BS2" s="120" t="s">
        <v>96</v>
      </c>
      <c r="BT2" s="271" t="s">
        <v>183</v>
      </c>
      <c r="BU2" s="271" t="s">
        <v>184</v>
      </c>
      <c r="BV2" s="271" t="s">
        <v>185</v>
      </c>
      <c r="BW2" s="271">
        <v>0</v>
      </c>
      <c r="BX2" s="271" t="s">
        <v>186</v>
      </c>
      <c r="BY2" s="120" t="s">
        <v>187</v>
      </c>
      <c r="BZ2" s="120" t="s">
        <v>188</v>
      </c>
      <c r="CB2" s="271" t="s">
        <v>189</v>
      </c>
      <c r="CC2" s="271" t="s">
        <v>190</v>
      </c>
      <c r="CD2" s="271" t="s">
        <v>191</v>
      </c>
      <c r="CF2" s="120">
        <v>15</v>
      </c>
      <c r="CG2" s="271" t="s">
        <v>192</v>
      </c>
      <c r="CH2" s="271" t="s">
        <v>193</v>
      </c>
      <c r="CI2" s="271" t="s">
        <v>193</v>
      </c>
      <c r="CJ2" s="271" t="s">
        <v>194</v>
      </c>
    </row>
    <row r="3" spans="1:89" ht="337.5" customHeight="1">
      <c r="A3" s="119" t="s">
        <v>42</v>
      </c>
      <c r="B3" s="118" t="s">
        <v>195</v>
      </c>
      <c r="C3" s="117" t="s">
        <v>196</v>
      </c>
      <c r="D3" s="117" t="s">
        <v>127</v>
      </c>
      <c r="E3" s="117" t="s">
        <v>197</v>
      </c>
      <c r="F3" s="117" t="s">
        <v>198</v>
      </c>
      <c r="G3" s="117" t="s">
        <v>199</v>
      </c>
      <c r="H3" s="117" t="s">
        <v>200</v>
      </c>
      <c r="I3" s="117" t="s">
        <v>96</v>
      </c>
      <c r="J3" s="117" t="s">
        <v>201</v>
      </c>
      <c r="K3" s="118" t="s">
        <v>202</v>
      </c>
      <c r="L3" s="118" t="s">
        <v>203</v>
      </c>
      <c r="M3" s="118" t="s">
        <v>204</v>
      </c>
      <c r="N3" s="117" t="s">
        <v>96</v>
      </c>
      <c r="O3" s="117" t="s">
        <v>96</v>
      </c>
      <c r="P3" s="117" t="s">
        <v>205</v>
      </c>
      <c r="Q3" s="118" t="s">
        <v>206</v>
      </c>
      <c r="R3" s="117" t="s">
        <v>207</v>
      </c>
      <c r="S3" s="118" t="s">
        <v>208</v>
      </c>
      <c r="T3" s="118" t="s">
        <v>209</v>
      </c>
      <c r="U3" s="118" t="s">
        <v>210</v>
      </c>
      <c r="V3" s="118" t="s">
        <v>211</v>
      </c>
      <c r="W3" s="118" t="s">
        <v>212</v>
      </c>
      <c r="X3" s="117" t="s">
        <v>213</v>
      </c>
      <c r="Y3" s="117" t="s">
        <v>96</v>
      </c>
      <c r="Z3" s="118" t="s">
        <v>214</v>
      </c>
      <c r="AA3" s="118" t="s">
        <v>215</v>
      </c>
      <c r="AB3" s="118" t="s">
        <v>216</v>
      </c>
      <c r="AC3" s="118" t="s">
        <v>217</v>
      </c>
      <c r="AD3" s="117" t="s">
        <v>218</v>
      </c>
      <c r="AE3" s="118" t="s">
        <v>219</v>
      </c>
      <c r="AF3" s="117" t="s">
        <v>220</v>
      </c>
      <c r="AG3" s="118" t="s">
        <v>221</v>
      </c>
      <c r="AH3" s="118" t="s">
        <v>222</v>
      </c>
      <c r="AI3" s="118" t="s">
        <v>223</v>
      </c>
      <c r="AJ3" s="118" t="s">
        <v>224</v>
      </c>
      <c r="AK3" s="118" t="s">
        <v>225</v>
      </c>
      <c r="AL3" s="117" t="s">
        <v>226</v>
      </c>
      <c r="AM3" s="118" t="s">
        <v>227</v>
      </c>
      <c r="AN3" s="176"/>
      <c r="AO3" s="118"/>
      <c r="AP3" s="118" t="s">
        <v>228</v>
      </c>
      <c r="AQ3" s="117"/>
      <c r="AR3" s="117" t="s">
        <v>96</v>
      </c>
      <c r="AS3" s="177" t="s">
        <v>96</v>
      </c>
      <c r="AT3" s="176" t="s">
        <v>229</v>
      </c>
      <c r="AU3" s="176" t="s">
        <v>230</v>
      </c>
      <c r="AV3" s="176" t="s">
        <v>231</v>
      </c>
      <c r="AW3" s="176" t="s">
        <v>232</v>
      </c>
      <c r="AX3" s="118" t="s">
        <v>233</v>
      </c>
      <c r="AY3" s="176" t="s">
        <v>234</v>
      </c>
      <c r="AZ3" s="176" t="s">
        <v>235</v>
      </c>
      <c r="BA3" s="176" t="s">
        <v>236</v>
      </c>
      <c r="BB3" s="176" t="s">
        <v>237</v>
      </c>
      <c r="BC3" s="176" t="s">
        <v>238</v>
      </c>
      <c r="BD3" s="271" t="s">
        <v>239</v>
      </c>
      <c r="BE3" s="271" t="s">
        <v>240</v>
      </c>
      <c r="BF3" s="271" t="s">
        <v>241</v>
      </c>
      <c r="BG3" s="271" t="s">
        <v>242</v>
      </c>
      <c r="BH3" s="271" t="s">
        <v>243</v>
      </c>
      <c r="BI3" s="271" t="s">
        <v>244</v>
      </c>
      <c r="BJ3" s="271" t="s">
        <v>245</v>
      </c>
      <c r="BK3" s="271" t="s">
        <v>246</v>
      </c>
      <c r="BL3" s="120">
        <f>7+2+14+3+3+12+9</f>
        <v>50</v>
      </c>
      <c r="BM3" s="271" t="s">
        <v>247</v>
      </c>
      <c r="BN3" s="271" t="s">
        <v>248</v>
      </c>
      <c r="BO3" s="271" t="s">
        <v>249</v>
      </c>
      <c r="BP3" s="271" t="s">
        <v>250</v>
      </c>
      <c r="BQ3" s="271" t="s">
        <v>251</v>
      </c>
      <c r="BR3" s="271" t="s">
        <v>252</v>
      </c>
      <c r="BS3" s="120" t="s">
        <v>253</v>
      </c>
      <c r="BT3" s="120" t="s">
        <v>254</v>
      </c>
      <c r="BU3" s="271" t="s">
        <v>255</v>
      </c>
      <c r="BV3" s="271" t="s">
        <v>256</v>
      </c>
      <c r="BW3" s="271">
        <v>61</v>
      </c>
      <c r="BX3" s="120" t="s">
        <v>257</v>
      </c>
      <c r="BY3" s="120" t="s">
        <v>258</v>
      </c>
      <c r="BZ3" s="120" t="s">
        <v>259</v>
      </c>
      <c r="CB3" s="120" t="s">
        <v>260</v>
      </c>
      <c r="CC3" s="271" t="s">
        <v>261</v>
      </c>
      <c r="CD3" s="271" t="s">
        <v>262</v>
      </c>
      <c r="CE3" s="271" t="s">
        <v>263</v>
      </c>
      <c r="CF3" s="426">
        <f xml:space="preserve"> 2 + 24+16+3+3+13+6</f>
        <v>67</v>
      </c>
      <c r="CH3" s="120" t="s">
        <v>264</v>
      </c>
    </row>
    <row r="4" spans="1:89" ht="401.25" customHeight="1">
      <c r="A4" s="119" t="s">
        <v>43</v>
      </c>
      <c r="B4" s="117" t="s">
        <v>265</v>
      </c>
      <c r="C4" s="117" t="s">
        <v>266</v>
      </c>
      <c r="D4" s="118" t="s">
        <v>267</v>
      </c>
      <c r="E4" s="117" t="s">
        <v>268</v>
      </c>
      <c r="F4" s="117" t="s">
        <v>269</v>
      </c>
      <c r="G4" s="117" t="s">
        <v>270</v>
      </c>
      <c r="H4" s="118" t="s">
        <v>271</v>
      </c>
      <c r="I4" s="118" t="s">
        <v>272</v>
      </c>
      <c r="J4" s="117" t="s">
        <v>273</v>
      </c>
      <c r="K4" s="118" t="s">
        <v>274</v>
      </c>
      <c r="L4" s="118" t="s">
        <v>275</v>
      </c>
      <c r="M4" s="118" t="s">
        <v>276</v>
      </c>
      <c r="N4" s="118" t="s">
        <v>277</v>
      </c>
      <c r="O4" s="117" t="s">
        <v>278</v>
      </c>
      <c r="P4" s="117" t="s">
        <v>279</v>
      </c>
      <c r="Q4" s="118" t="s">
        <v>280</v>
      </c>
      <c r="R4" s="118" t="s">
        <v>281</v>
      </c>
      <c r="S4" s="118" t="s">
        <v>282</v>
      </c>
      <c r="T4" s="118" t="s">
        <v>283</v>
      </c>
      <c r="U4" s="118" t="s">
        <v>284</v>
      </c>
      <c r="V4" s="118" t="s">
        <v>285</v>
      </c>
      <c r="W4" s="117" t="s">
        <v>286</v>
      </c>
      <c r="X4" s="117" t="s">
        <v>287</v>
      </c>
      <c r="Y4" s="118" t="s">
        <v>288</v>
      </c>
      <c r="Z4" s="118" t="s">
        <v>289</v>
      </c>
      <c r="AA4" s="118" t="s">
        <v>290</v>
      </c>
      <c r="AB4" s="117" t="s">
        <v>291</v>
      </c>
      <c r="AC4" s="117" t="s">
        <v>292</v>
      </c>
      <c r="AD4" s="118" t="s">
        <v>293</v>
      </c>
      <c r="AE4" s="117" t="s">
        <v>294</v>
      </c>
      <c r="AF4" s="117" t="s">
        <v>295</v>
      </c>
      <c r="AG4" s="117" t="s">
        <v>296</v>
      </c>
      <c r="AH4" s="117" t="s">
        <v>96</v>
      </c>
      <c r="AI4" s="118" t="s">
        <v>297</v>
      </c>
      <c r="AJ4" s="117" t="s">
        <v>298</v>
      </c>
      <c r="AK4" s="117" t="s">
        <v>299</v>
      </c>
      <c r="AL4" s="117" t="s">
        <v>300</v>
      </c>
      <c r="AM4" s="117" t="s">
        <v>301</v>
      </c>
      <c r="AN4" s="177" t="s">
        <v>302</v>
      </c>
      <c r="AO4" s="117" t="s">
        <v>303</v>
      </c>
      <c r="AP4" s="117" t="s">
        <v>304</v>
      </c>
      <c r="AQ4" s="117" t="s">
        <v>96</v>
      </c>
      <c r="AR4" s="117" t="s">
        <v>96</v>
      </c>
      <c r="AS4" s="177" t="s">
        <v>305</v>
      </c>
      <c r="AT4" s="177" t="s">
        <v>306</v>
      </c>
      <c r="AU4" s="177" t="s">
        <v>307</v>
      </c>
      <c r="AV4" s="177" t="s">
        <v>308</v>
      </c>
      <c r="AW4" s="177" t="s">
        <v>309</v>
      </c>
      <c r="AX4" s="117" t="s">
        <v>310</v>
      </c>
      <c r="AY4" s="177" t="s">
        <v>311</v>
      </c>
      <c r="AZ4" s="177" t="s">
        <v>312</v>
      </c>
      <c r="BA4" s="177" t="s">
        <v>313</v>
      </c>
      <c r="BB4" s="177" t="s">
        <v>314</v>
      </c>
      <c r="BC4" s="177" t="s">
        <v>315</v>
      </c>
      <c r="BD4" s="177" t="s">
        <v>316</v>
      </c>
      <c r="BE4" s="177" t="s">
        <v>317</v>
      </c>
      <c r="BF4" s="177" t="s">
        <v>318</v>
      </c>
      <c r="BG4" s="177" t="s">
        <v>319</v>
      </c>
      <c r="BH4" s="177" t="s">
        <v>320</v>
      </c>
      <c r="BI4" s="120" t="s">
        <v>321</v>
      </c>
      <c r="BJ4" s="120" t="s">
        <v>322</v>
      </c>
      <c r="BK4" s="177" t="s">
        <v>323</v>
      </c>
      <c r="BL4" s="120">
        <f xml:space="preserve"> 7+10+24</f>
        <v>41</v>
      </c>
      <c r="BM4" s="177" t="s">
        <v>324</v>
      </c>
      <c r="BN4" s="177" t="s">
        <v>325</v>
      </c>
      <c r="BO4" s="177" t="s">
        <v>326</v>
      </c>
      <c r="BP4" s="177" t="s">
        <v>327</v>
      </c>
      <c r="BQ4" s="177" t="s">
        <v>328</v>
      </c>
      <c r="BR4" s="177" t="s">
        <v>329</v>
      </c>
      <c r="BS4" s="177" t="s">
        <v>330</v>
      </c>
      <c r="BT4" s="177" t="s">
        <v>331</v>
      </c>
      <c r="BU4" s="177" t="s">
        <v>332</v>
      </c>
      <c r="BV4" s="177" t="s">
        <v>333</v>
      </c>
      <c r="BW4" s="177"/>
      <c r="BX4" s="177" t="s">
        <v>334</v>
      </c>
      <c r="BY4" s="177" t="s">
        <v>335</v>
      </c>
      <c r="BZ4" s="177" t="s">
        <v>336</v>
      </c>
      <c r="CA4" s="177" t="s">
        <v>336</v>
      </c>
      <c r="CB4" s="426" t="s">
        <v>337</v>
      </c>
      <c r="CC4" s="426" t="s">
        <v>338</v>
      </c>
      <c r="CD4" s="426" t="s">
        <v>339</v>
      </c>
      <c r="CE4" s="271" t="s">
        <v>340</v>
      </c>
      <c r="CF4" s="426">
        <f xml:space="preserve"> 7+13+7+4</f>
        <v>31</v>
      </c>
      <c r="CG4" s="426" t="s">
        <v>341</v>
      </c>
      <c r="CH4" s="426" t="s">
        <v>342</v>
      </c>
      <c r="CI4" s="426" t="s">
        <v>343</v>
      </c>
      <c r="CJ4" s="426" t="s">
        <v>344</v>
      </c>
      <c r="CK4" s="426" t="s">
        <v>345</v>
      </c>
    </row>
    <row r="5" spans="1:89" ht="140.25">
      <c r="A5" s="119" t="s">
        <v>41</v>
      </c>
      <c r="B5" s="117" t="s">
        <v>346</v>
      </c>
      <c r="C5" s="117" t="s">
        <v>347</v>
      </c>
      <c r="D5" s="117" t="s">
        <v>348</v>
      </c>
      <c r="E5" s="117" t="s">
        <v>349</v>
      </c>
      <c r="F5" s="117" t="s">
        <v>349</v>
      </c>
      <c r="G5" s="117" t="s">
        <v>350</v>
      </c>
      <c r="H5" s="117" t="s">
        <v>351</v>
      </c>
      <c r="I5" s="117" t="s">
        <v>96</v>
      </c>
      <c r="J5" s="117" t="s">
        <v>96</v>
      </c>
      <c r="K5" s="117" t="s">
        <v>352</v>
      </c>
      <c r="L5" s="117" t="s">
        <v>353</v>
      </c>
      <c r="M5" s="117" t="s">
        <v>354</v>
      </c>
      <c r="N5" s="117" t="s">
        <v>355</v>
      </c>
      <c r="O5" s="118" t="s">
        <v>356</v>
      </c>
      <c r="P5" s="117" t="s">
        <v>357</v>
      </c>
      <c r="Q5" s="118" t="s">
        <v>358</v>
      </c>
      <c r="R5" s="118" t="s">
        <v>359</v>
      </c>
      <c r="S5" s="118" t="s">
        <v>360</v>
      </c>
      <c r="T5" s="118" t="s">
        <v>361</v>
      </c>
      <c r="U5" s="118" t="s">
        <v>362</v>
      </c>
      <c r="V5" s="117" t="s">
        <v>96</v>
      </c>
      <c r="W5" s="118" t="s">
        <v>363</v>
      </c>
      <c r="X5" s="117" t="s">
        <v>364</v>
      </c>
      <c r="Y5" s="118" t="s">
        <v>365</v>
      </c>
      <c r="Z5" s="118" t="s">
        <v>366</v>
      </c>
      <c r="AA5" s="118" t="s">
        <v>367</v>
      </c>
      <c r="AB5" s="117" t="s">
        <v>368</v>
      </c>
      <c r="AC5" s="117" t="s">
        <v>369</v>
      </c>
      <c r="AD5" s="118" t="s">
        <v>370</v>
      </c>
      <c r="AE5" s="117" t="s">
        <v>371</v>
      </c>
      <c r="AF5" s="118" t="s">
        <v>372</v>
      </c>
      <c r="AG5" s="118" t="s">
        <v>373</v>
      </c>
      <c r="AH5" s="117" t="s">
        <v>96</v>
      </c>
      <c r="AI5" s="118" t="s">
        <v>374</v>
      </c>
      <c r="AJ5" s="117" t="s">
        <v>375</v>
      </c>
      <c r="AK5" s="117" t="s">
        <v>376</v>
      </c>
      <c r="AL5" s="118" t="s">
        <v>377</v>
      </c>
      <c r="AM5" s="118" t="s">
        <v>378</v>
      </c>
      <c r="AN5" s="176" t="s">
        <v>379</v>
      </c>
      <c r="AO5" s="118" t="s">
        <v>380</v>
      </c>
      <c r="AP5" s="118" t="s">
        <v>381</v>
      </c>
      <c r="AQ5" s="117" t="s">
        <v>382</v>
      </c>
      <c r="AR5" s="117" t="s">
        <v>383</v>
      </c>
      <c r="AS5" s="177" t="s">
        <v>384</v>
      </c>
      <c r="AT5" s="177" t="s">
        <v>385</v>
      </c>
      <c r="AU5" s="177" t="s">
        <v>386</v>
      </c>
      <c r="AV5" s="177" t="s">
        <v>387</v>
      </c>
      <c r="AW5" s="177" t="s">
        <v>388</v>
      </c>
      <c r="AX5" s="117" t="s">
        <v>389</v>
      </c>
      <c r="AY5" s="177" t="s">
        <v>390</v>
      </c>
      <c r="AZ5" s="177" t="s">
        <v>391</v>
      </c>
      <c r="BA5" s="117" t="s">
        <v>392</v>
      </c>
      <c r="BB5" s="120" t="s">
        <v>393</v>
      </c>
      <c r="BC5" s="120" t="s">
        <v>394</v>
      </c>
      <c r="BD5" s="120" t="s">
        <v>395</v>
      </c>
      <c r="BE5" s="120" t="s">
        <v>396</v>
      </c>
      <c r="BF5" s="120" t="s">
        <v>96</v>
      </c>
      <c r="BG5" s="120" t="s">
        <v>96</v>
      </c>
      <c r="BH5" s="120" t="s">
        <v>96</v>
      </c>
      <c r="BI5" s="120" t="s">
        <v>96</v>
      </c>
      <c r="BJ5" s="120" t="s">
        <v>397</v>
      </c>
      <c r="BK5" s="120" t="s">
        <v>398</v>
      </c>
      <c r="BL5" s="120">
        <v>24</v>
      </c>
      <c r="BM5" s="120" t="s">
        <v>399</v>
      </c>
      <c r="BN5" s="120" t="s">
        <v>96</v>
      </c>
      <c r="BO5" s="120" t="s">
        <v>400</v>
      </c>
      <c r="BP5" s="120" t="s">
        <v>401</v>
      </c>
      <c r="BQ5" s="120" t="s">
        <v>402</v>
      </c>
      <c r="BR5" s="120" t="s">
        <v>96</v>
      </c>
      <c r="BS5" s="271" t="s">
        <v>403</v>
      </c>
      <c r="BT5" s="120" t="s">
        <v>404</v>
      </c>
      <c r="BU5" s="120" t="s">
        <v>405</v>
      </c>
      <c r="BV5" s="120" t="s">
        <v>406</v>
      </c>
      <c r="BX5" s="120" t="s">
        <v>407</v>
      </c>
      <c r="BY5" s="120" t="s">
        <v>408</v>
      </c>
      <c r="BZ5" s="120" t="s">
        <v>96</v>
      </c>
      <c r="CB5" s="120" t="s">
        <v>96</v>
      </c>
      <c r="CC5" s="120" t="s">
        <v>409</v>
      </c>
      <c r="CD5" s="271" t="s">
        <v>410</v>
      </c>
      <c r="CE5" s="120" t="s">
        <v>411</v>
      </c>
      <c r="CF5" s="120">
        <v>5</v>
      </c>
      <c r="CG5" s="120" t="s">
        <v>96</v>
      </c>
      <c r="CH5" s="120" t="s">
        <v>412</v>
      </c>
    </row>
    <row r="6" spans="1:89" ht="63" customHeight="1">
      <c r="A6" s="119" t="s">
        <v>38</v>
      </c>
      <c r="B6" s="117" t="s">
        <v>413</v>
      </c>
      <c r="C6" s="117" t="s">
        <v>414</v>
      </c>
      <c r="D6" s="117" t="s">
        <v>415</v>
      </c>
      <c r="E6" s="117" t="s">
        <v>416</v>
      </c>
      <c r="F6" s="117" t="s">
        <v>417</v>
      </c>
      <c r="G6" s="117" t="s">
        <v>418</v>
      </c>
      <c r="H6" s="117" t="s">
        <v>419</v>
      </c>
      <c r="I6" s="118" t="s">
        <v>420</v>
      </c>
      <c r="J6" s="117" t="s">
        <v>421</v>
      </c>
      <c r="K6" s="118" t="s">
        <v>422</v>
      </c>
      <c r="L6" s="118" t="s">
        <v>423</v>
      </c>
      <c r="M6" s="118" t="s">
        <v>424</v>
      </c>
      <c r="N6" s="118" t="s">
        <v>425</v>
      </c>
      <c r="O6" s="118" t="s">
        <v>426</v>
      </c>
      <c r="P6" s="117" t="s">
        <v>427</v>
      </c>
      <c r="Q6" s="118" t="s">
        <v>428</v>
      </c>
      <c r="R6" s="117"/>
      <c r="S6" s="118" t="s">
        <v>429</v>
      </c>
      <c r="T6" s="118" t="s">
        <v>430</v>
      </c>
      <c r="U6" s="118" t="s">
        <v>431</v>
      </c>
      <c r="V6" s="118" t="s">
        <v>432</v>
      </c>
      <c r="W6" s="118" t="s">
        <v>433</v>
      </c>
      <c r="X6" s="117" t="s">
        <v>434</v>
      </c>
      <c r="Y6" s="118" t="s">
        <v>435</v>
      </c>
      <c r="Z6" s="118" t="s">
        <v>436</v>
      </c>
      <c r="AA6" s="118" t="s">
        <v>437</v>
      </c>
      <c r="AB6" s="118" t="s">
        <v>438</v>
      </c>
      <c r="AC6" s="118" t="s">
        <v>439</v>
      </c>
      <c r="AD6" s="117" t="s">
        <v>440</v>
      </c>
      <c r="AE6" s="118" t="s">
        <v>441</v>
      </c>
      <c r="AF6" s="118" t="s">
        <v>442</v>
      </c>
      <c r="AG6" s="117" t="s">
        <v>443</v>
      </c>
      <c r="AH6" s="118" t="s">
        <v>444</v>
      </c>
      <c r="AI6" s="118" t="s">
        <v>445</v>
      </c>
      <c r="AJ6" s="118" t="s">
        <v>446</v>
      </c>
      <c r="AK6" s="118" t="s">
        <v>447</v>
      </c>
      <c r="AL6" s="118" t="s">
        <v>448</v>
      </c>
      <c r="AM6" s="117" t="s">
        <v>449</v>
      </c>
      <c r="AN6" s="177" t="s">
        <v>450</v>
      </c>
      <c r="AO6" s="117" t="s">
        <v>451</v>
      </c>
      <c r="AP6" s="117" t="s">
        <v>452</v>
      </c>
      <c r="AQ6" s="117" t="s">
        <v>453</v>
      </c>
      <c r="AR6" s="117" t="s">
        <v>454</v>
      </c>
      <c r="AS6" s="177" t="s">
        <v>455</v>
      </c>
      <c r="AT6" s="177" t="s">
        <v>96</v>
      </c>
      <c r="AU6" s="176" t="s">
        <v>456</v>
      </c>
      <c r="AV6" s="176" t="s">
        <v>457</v>
      </c>
      <c r="AW6" s="177" t="s">
        <v>458</v>
      </c>
      <c r="AX6" s="118" t="s">
        <v>459</v>
      </c>
      <c r="AY6" s="176" t="s">
        <v>460</v>
      </c>
      <c r="AZ6" s="176" t="s">
        <v>461</v>
      </c>
      <c r="BA6" s="118" t="s">
        <v>462</v>
      </c>
      <c r="BB6" s="271" t="s">
        <v>462</v>
      </c>
      <c r="BC6" s="120" t="s">
        <v>96</v>
      </c>
      <c r="BD6" s="271" t="s">
        <v>463</v>
      </c>
      <c r="BE6" s="271" t="s">
        <v>464</v>
      </c>
      <c r="BF6" s="271" t="s">
        <v>465</v>
      </c>
      <c r="BG6" s="271" t="s">
        <v>466</v>
      </c>
      <c r="BH6" s="271" t="s">
        <v>467</v>
      </c>
      <c r="BI6" s="271" t="s">
        <v>468</v>
      </c>
      <c r="BJ6" s="120" t="s">
        <v>96</v>
      </c>
      <c r="BK6" s="120" t="s">
        <v>469</v>
      </c>
      <c r="BM6" s="120" t="s">
        <v>470</v>
      </c>
      <c r="BN6" s="120" t="s">
        <v>471</v>
      </c>
      <c r="BO6" s="271" t="s">
        <v>472</v>
      </c>
      <c r="BP6" s="271" t="s">
        <v>473</v>
      </c>
      <c r="BQ6" s="271" t="s">
        <v>474</v>
      </c>
      <c r="BR6" s="271" t="s">
        <v>475</v>
      </c>
      <c r="BS6" s="120" t="s">
        <v>476</v>
      </c>
      <c r="BT6" s="120" t="s">
        <v>477</v>
      </c>
      <c r="BU6" s="120" t="s">
        <v>478</v>
      </c>
      <c r="BV6" s="271" t="s">
        <v>479</v>
      </c>
      <c r="BW6" s="271"/>
      <c r="BX6" s="120" t="s">
        <v>480</v>
      </c>
      <c r="BY6" s="120" t="s">
        <v>481</v>
      </c>
      <c r="BZ6" s="271" t="s">
        <v>482</v>
      </c>
      <c r="CB6" s="118" t="s">
        <v>483</v>
      </c>
      <c r="CC6" s="118" t="s">
        <v>484</v>
      </c>
      <c r="CD6" s="118" t="s">
        <v>485</v>
      </c>
      <c r="CG6" s="271" t="s">
        <v>486</v>
      </c>
      <c r="CH6" s="120" t="s">
        <v>487</v>
      </c>
    </row>
    <row r="7" spans="1:89" ht="51">
      <c r="A7" s="119" t="s">
        <v>40</v>
      </c>
      <c r="B7" s="117" t="s">
        <v>488</v>
      </c>
      <c r="C7" s="117" t="s">
        <v>489</v>
      </c>
      <c r="D7" s="117" t="s">
        <v>490</v>
      </c>
      <c r="E7" s="117" t="s">
        <v>489</v>
      </c>
      <c r="F7" s="117" t="s">
        <v>491</v>
      </c>
      <c r="G7" s="117" t="s">
        <v>492</v>
      </c>
      <c r="H7" s="117" t="s">
        <v>493</v>
      </c>
      <c r="I7" s="117" t="s">
        <v>494</v>
      </c>
      <c r="J7" s="117" t="s">
        <v>495</v>
      </c>
      <c r="K7" s="118" t="s">
        <v>496</v>
      </c>
      <c r="L7" s="117" t="s">
        <v>96</v>
      </c>
      <c r="M7" s="117" t="s">
        <v>96</v>
      </c>
      <c r="N7" s="117" t="s">
        <v>96</v>
      </c>
      <c r="O7" s="117" t="s">
        <v>96</v>
      </c>
      <c r="P7" s="117" t="s">
        <v>96</v>
      </c>
      <c r="Q7" s="118" t="s">
        <v>497</v>
      </c>
      <c r="R7" s="118" t="s">
        <v>498</v>
      </c>
      <c r="S7" s="118" t="s">
        <v>499</v>
      </c>
      <c r="T7" s="118" t="s">
        <v>500</v>
      </c>
      <c r="U7" s="118" t="s">
        <v>501</v>
      </c>
      <c r="V7" s="117" t="s">
        <v>502</v>
      </c>
      <c r="W7" s="117" t="s">
        <v>503</v>
      </c>
      <c r="X7" s="117" t="s">
        <v>96</v>
      </c>
      <c r="Y7" s="118" t="s">
        <v>504</v>
      </c>
      <c r="Z7" s="118" t="s">
        <v>505</v>
      </c>
      <c r="AA7" s="118" t="s">
        <v>506</v>
      </c>
      <c r="AB7" s="118" t="s">
        <v>507</v>
      </c>
      <c r="AC7" s="118" t="s">
        <v>508</v>
      </c>
      <c r="AD7" s="118" t="s">
        <v>509</v>
      </c>
      <c r="AE7" s="117" t="s">
        <v>96</v>
      </c>
      <c r="AF7" s="118" t="s">
        <v>510</v>
      </c>
      <c r="AG7" s="118" t="s">
        <v>511</v>
      </c>
      <c r="AH7" s="118" t="s">
        <v>512</v>
      </c>
      <c r="AI7" s="118" t="s">
        <v>513</v>
      </c>
      <c r="AJ7" s="118" t="s">
        <v>514</v>
      </c>
      <c r="AK7" s="118" t="s">
        <v>515</v>
      </c>
      <c r="AL7" s="118" t="s">
        <v>516</v>
      </c>
      <c r="AM7" s="118" t="s">
        <v>517</v>
      </c>
      <c r="AN7" s="176"/>
      <c r="AO7" s="118"/>
      <c r="AP7" s="118" t="s">
        <v>518</v>
      </c>
      <c r="AQ7" s="117"/>
      <c r="AR7" s="117"/>
      <c r="AS7" s="176" t="s">
        <v>519</v>
      </c>
      <c r="AT7" s="176" t="s">
        <v>520</v>
      </c>
      <c r="AU7" s="176" t="s">
        <v>521</v>
      </c>
      <c r="AV7" s="176" t="s">
        <v>522</v>
      </c>
      <c r="AW7" s="176" t="s">
        <v>523</v>
      </c>
      <c r="AX7" s="118" t="s">
        <v>524</v>
      </c>
      <c r="AY7" s="176" t="s">
        <v>525</v>
      </c>
      <c r="AZ7" s="176" t="s">
        <v>526</v>
      </c>
      <c r="BA7" s="118" t="s">
        <v>527</v>
      </c>
      <c r="BB7" s="120" t="s">
        <v>528</v>
      </c>
      <c r="BC7" s="271" t="s">
        <v>529</v>
      </c>
      <c r="BD7" s="271" t="s">
        <v>530</v>
      </c>
      <c r="BE7" s="271" t="s">
        <v>531</v>
      </c>
      <c r="BF7" s="120" t="s">
        <v>96</v>
      </c>
      <c r="BG7" s="120" t="s">
        <v>96</v>
      </c>
      <c r="BH7" s="271" t="s">
        <v>532</v>
      </c>
      <c r="BI7" s="271" t="s">
        <v>533</v>
      </c>
      <c r="BJ7" s="271" t="s">
        <v>534</v>
      </c>
      <c r="BK7" s="271" t="s">
        <v>535</v>
      </c>
      <c r="BM7" s="271" t="s">
        <v>536</v>
      </c>
      <c r="BN7" s="120" t="s">
        <v>471</v>
      </c>
      <c r="BO7" s="271" t="s">
        <v>537</v>
      </c>
      <c r="BP7" s="271" t="s">
        <v>538</v>
      </c>
      <c r="BQ7" s="271" t="s">
        <v>96</v>
      </c>
      <c r="BR7" s="120" t="s">
        <v>539</v>
      </c>
      <c r="BS7" s="271" t="s">
        <v>540</v>
      </c>
      <c r="BT7" s="271" t="s">
        <v>541</v>
      </c>
      <c r="BU7" s="271" t="s">
        <v>542</v>
      </c>
      <c r="BV7" s="271" t="s">
        <v>543</v>
      </c>
      <c r="BW7" s="271"/>
      <c r="BX7" s="271" t="s">
        <v>544</v>
      </c>
      <c r="BY7" s="271" t="s">
        <v>545</v>
      </c>
      <c r="BZ7" s="271" t="s">
        <v>546</v>
      </c>
      <c r="CB7" s="118" t="s">
        <v>547</v>
      </c>
      <c r="CC7" s="118" t="s">
        <v>548</v>
      </c>
      <c r="CD7" s="271" t="s">
        <v>96</v>
      </c>
      <c r="CE7" s="271" t="s">
        <v>549</v>
      </c>
      <c r="CG7" s="271" t="s">
        <v>550</v>
      </c>
      <c r="CH7" s="271" t="s">
        <v>551</v>
      </c>
      <c r="CI7" s="271" t="s">
        <v>552</v>
      </c>
      <c r="CJ7" s="271" t="s">
        <v>553</v>
      </c>
      <c r="CK7" s="271" t="s">
        <v>554</v>
      </c>
    </row>
    <row r="8" spans="1:89" ht="51">
      <c r="A8" s="119" t="s">
        <v>39</v>
      </c>
      <c r="B8" s="117" t="s">
        <v>555</v>
      </c>
      <c r="C8" s="117" t="s">
        <v>556</v>
      </c>
      <c r="D8" s="117" t="s">
        <v>557</v>
      </c>
      <c r="E8" s="117" t="s">
        <v>558</v>
      </c>
      <c r="F8" s="117"/>
      <c r="G8" s="117" t="s">
        <v>559</v>
      </c>
      <c r="H8" s="117" t="s">
        <v>560</v>
      </c>
      <c r="I8" s="117" t="s">
        <v>96</v>
      </c>
      <c r="J8" s="117" t="s">
        <v>561</v>
      </c>
      <c r="K8" s="117" t="s">
        <v>562</v>
      </c>
      <c r="L8" s="117" t="s">
        <v>563</v>
      </c>
      <c r="M8" s="118" t="s">
        <v>564</v>
      </c>
      <c r="N8" s="118" t="s">
        <v>565</v>
      </c>
      <c r="O8" s="118" t="s">
        <v>566</v>
      </c>
      <c r="P8" s="117" t="s">
        <v>567</v>
      </c>
      <c r="Q8" s="118" t="s">
        <v>568</v>
      </c>
      <c r="R8" s="117"/>
      <c r="S8" s="118" t="s">
        <v>569</v>
      </c>
      <c r="T8" s="118" t="s">
        <v>570</v>
      </c>
      <c r="U8" s="118" t="s">
        <v>571</v>
      </c>
      <c r="V8" s="117" t="s">
        <v>96</v>
      </c>
      <c r="W8" s="118" t="s">
        <v>572</v>
      </c>
      <c r="X8" s="117" t="s">
        <v>573</v>
      </c>
      <c r="Y8" s="117" t="s">
        <v>96</v>
      </c>
      <c r="Z8" s="117" t="s">
        <v>96</v>
      </c>
      <c r="AA8" s="117" t="s">
        <v>96</v>
      </c>
      <c r="AB8" s="117" t="s">
        <v>574</v>
      </c>
      <c r="AC8" s="118" t="s">
        <v>575</v>
      </c>
      <c r="AD8" s="118" t="s">
        <v>576</v>
      </c>
      <c r="AE8" s="117" t="s">
        <v>577</v>
      </c>
      <c r="AF8" s="117" t="s">
        <v>578</v>
      </c>
      <c r="AG8" s="117" t="s">
        <v>579</v>
      </c>
      <c r="AH8" s="118" t="s">
        <v>580</v>
      </c>
      <c r="AI8" s="117" t="s">
        <v>581</v>
      </c>
      <c r="AJ8" s="118" t="s">
        <v>582</v>
      </c>
      <c r="AK8" s="117" t="s">
        <v>583</v>
      </c>
      <c r="AL8" s="117" t="s">
        <v>584</v>
      </c>
      <c r="AM8" s="117" t="s">
        <v>585</v>
      </c>
      <c r="AN8" s="177" t="s">
        <v>586</v>
      </c>
      <c r="AO8" s="117" t="s">
        <v>587</v>
      </c>
      <c r="AP8" s="117" t="s">
        <v>588</v>
      </c>
      <c r="AQ8" s="117" t="s">
        <v>589</v>
      </c>
      <c r="AR8" s="117" t="s">
        <v>590</v>
      </c>
      <c r="AS8" s="176" t="s">
        <v>591</v>
      </c>
      <c r="AT8" s="176" t="s">
        <v>592</v>
      </c>
      <c r="AU8" s="177" t="s">
        <v>593</v>
      </c>
      <c r="AV8" s="177" t="s">
        <v>594</v>
      </c>
      <c r="AW8" s="177" t="s">
        <v>595</v>
      </c>
      <c r="AX8" s="117" t="s">
        <v>596</v>
      </c>
      <c r="AY8" s="177" t="s">
        <v>597</v>
      </c>
      <c r="AZ8" s="177" t="s">
        <v>598</v>
      </c>
      <c r="BA8" s="117" t="s">
        <v>599</v>
      </c>
      <c r="BB8" s="120" t="s">
        <v>600</v>
      </c>
      <c r="BC8" s="120" t="s">
        <v>601</v>
      </c>
      <c r="BD8" s="120" t="s">
        <v>602</v>
      </c>
      <c r="BE8" s="120" t="s">
        <v>603</v>
      </c>
      <c r="BF8" s="120" t="s">
        <v>604</v>
      </c>
      <c r="BG8" s="120" t="s">
        <v>605</v>
      </c>
      <c r="BH8" s="120" t="s">
        <v>606</v>
      </c>
      <c r="BI8" s="120" t="s">
        <v>607</v>
      </c>
      <c r="BJ8" s="120" t="s">
        <v>608</v>
      </c>
      <c r="BK8" s="120" t="s">
        <v>609</v>
      </c>
      <c r="BL8" s="120">
        <v>3</v>
      </c>
      <c r="BM8" s="120" t="s">
        <v>610</v>
      </c>
      <c r="BN8" s="120" t="s">
        <v>611</v>
      </c>
      <c r="BO8" s="120" t="s">
        <v>612</v>
      </c>
      <c r="BP8" s="120" t="s">
        <v>613</v>
      </c>
      <c r="BQ8" s="120" t="s">
        <v>614</v>
      </c>
      <c r="BR8" s="120" t="s">
        <v>615</v>
      </c>
      <c r="BS8" s="120" t="s">
        <v>616</v>
      </c>
      <c r="BT8" s="120" t="s">
        <v>617</v>
      </c>
      <c r="BU8" s="120" t="s">
        <v>618</v>
      </c>
      <c r="BV8" s="120" t="s">
        <v>619</v>
      </c>
      <c r="BW8" s="120">
        <v>2</v>
      </c>
      <c r="BX8" s="120" t="s">
        <v>620</v>
      </c>
      <c r="BY8" s="120" t="s">
        <v>621</v>
      </c>
      <c r="BZ8" s="120" t="s">
        <v>622</v>
      </c>
      <c r="CB8" s="120" t="s">
        <v>623</v>
      </c>
      <c r="CC8" s="120" t="s">
        <v>624</v>
      </c>
      <c r="CD8" s="120" t="s">
        <v>625</v>
      </c>
      <c r="CE8" s="271" t="s">
        <v>626</v>
      </c>
      <c r="CF8" s="120">
        <v>5</v>
      </c>
      <c r="CG8" s="271" t="s">
        <v>627</v>
      </c>
      <c r="CH8" s="271" t="s">
        <v>628</v>
      </c>
    </row>
    <row r="9" spans="1:89" ht="140.25">
      <c r="A9" s="119" t="s">
        <v>44</v>
      </c>
      <c r="B9" s="117"/>
      <c r="C9" s="117" t="s">
        <v>629</v>
      </c>
      <c r="D9" s="117" t="s">
        <v>630</v>
      </c>
      <c r="E9" s="117" t="s">
        <v>631</v>
      </c>
      <c r="F9" s="117" t="s">
        <v>632</v>
      </c>
      <c r="G9" s="117"/>
      <c r="H9" s="117" t="s">
        <v>633</v>
      </c>
      <c r="I9" s="117" t="s">
        <v>634</v>
      </c>
      <c r="J9" s="117"/>
      <c r="K9" s="117"/>
      <c r="L9" s="117" t="s">
        <v>635</v>
      </c>
      <c r="M9" s="117"/>
      <c r="N9" s="117"/>
      <c r="O9" s="117"/>
      <c r="P9" s="117"/>
      <c r="Q9" s="117"/>
      <c r="R9" s="117"/>
      <c r="S9" s="118" t="s">
        <v>636</v>
      </c>
      <c r="T9" s="117"/>
      <c r="U9" s="117" t="s">
        <v>637</v>
      </c>
      <c r="V9" s="117" t="s">
        <v>638</v>
      </c>
      <c r="W9" s="117"/>
      <c r="X9" s="117"/>
      <c r="Y9" s="117"/>
      <c r="Z9" s="117"/>
      <c r="AA9" s="117" t="s">
        <v>639</v>
      </c>
      <c r="AB9" s="117"/>
      <c r="AC9" s="117"/>
      <c r="AD9" s="117"/>
      <c r="AE9" s="117"/>
      <c r="AF9" s="117" t="s">
        <v>640</v>
      </c>
      <c r="AG9" s="117" t="s">
        <v>641</v>
      </c>
      <c r="AH9" s="117"/>
      <c r="AI9" s="117" t="s">
        <v>642</v>
      </c>
      <c r="AJ9" s="117"/>
      <c r="AK9" s="117"/>
      <c r="AL9" s="117"/>
      <c r="AM9" s="118" t="s">
        <v>643</v>
      </c>
      <c r="AN9" s="176"/>
      <c r="AO9" s="118"/>
      <c r="AP9" s="79" t="s">
        <v>644</v>
      </c>
      <c r="AQ9" s="117"/>
      <c r="AR9" s="117"/>
      <c r="AS9" s="176" t="s">
        <v>645</v>
      </c>
      <c r="AT9" s="177"/>
      <c r="AU9" s="177"/>
      <c r="AV9" s="177"/>
      <c r="AW9" s="177"/>
      <c r="AX9" s="117"/>
      <c r="AY9" s="177"/>
      <c r="AZ9" s="177"/>
      <c r="BA9" s="117"/>
      <c r="BC9" s="271"/>
      <c r="BD9" s="120" t="s">
        <v>646</v>
      </c>
      <c r="BF9" s="271" t="s">
        <v>647</v>
      </c>
      <c r="BG9" s="271"/>
      <c r="BJ9" s="120" t="s">
        <v>648</v>
      </c>
      <c r="BK9" s="371" t="s">
        <v>649</v>
      </c>
      <c r="BP9" s="120" t="s">
        <v>650</v>
      </c>
      <c r="BR9" s="120" t="s">
        <v>651</v>
      </c>
      <c r="BT9" s="120" t="s">
        <v>652</v>
      </c>
      <c r="BU9" s="120" t="s">
        <v>653</v>
      </c>
      <c r="BY9" s="120" t="s">
        <v>654</v>
      </c>
      <c r="CC9" s="120" t="s">
        <v>655</v>
      </c>
    </row>
    <row r="10" spans="1:89" ht="33.75" customHeight="1">
      <c r="AE10" s="158"/>
    </row>
  </sheetData>
  <hyperlinks>
    <hyperlink ref="BK9" r:id="rId1"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44"/>
  <sheetViews>
    <sheetView workbookViewId="0" xr3:uid="{44B22561-5205-5C8A-B808-2C70100D228F}">
      <pane xSplit="2" ySplit="1" topLeftCell="C41" activePane="bottomRight" state="frozen"/>
      <selection pane="bottomRight" activeCell="H47" sqref="H47"/>
      <selection pane="bottomLeft"/>
      <selection pane="topRight"/>
    </sheetView>
  </sheetViews>
  <sheetFormatPr defaultRowHeight="12.75"/>
  <cols>
    <col min="1" max="1" width="4" bestFit="1" customWidth="1"/>
    <col min="2" max="2" width="10.5703125" bestFit="1" customWidth="1"/>
    <col min="3" max="3" width="8.5703125" customWidth="1"/>
    <col min="4" max="4" width="52.140625" customWidth="1"/>
    <col min="5" max="5" width="12.5703125" bestFit="1" customWidth="1"/>
    <col min="6" max="6" width="6.7109375" bestFit="1" customWidth="1"/>
    <col min="7" max="7" width="34.7109375" style="139" customWidth="1"/>
    <col min="8" max="8" width="49.42578125" customWidth="1"/>
    <col min="10" max="10" width="2" customWidth="1"/>
    <col min="11" max="11" width="12.42578125" bestFit="1" customWidth="1"/>
    <col min="12" max="12" width="6.28515625" customWidth="1"/>
    <col min="13" max="13" width="12.42578125" bestFit="1" customWidth="1"/>
    <col min="14" max="14" width="12.28515625" customWidth="1"/>
    <col min="15" max="15" width="70.7109375" customWidth="1"/>
    <col min="16" max="16" width="61.28515625" bestFit="1" customWidth="1"/>
  </cols>
  <sheetData>
    <row r="1" spans="1:16">
      <c r="A1" s="368" t="s">
        <v>35</v>
      </c>
      <c r="B1" s="369" t="s">
        <v>656</v>
      </c>
      <c r="C1" s="369" t="s">
        <v>109</v>
      </c>
      <c r="D1" s="369" t="s">
        <v>657</v>
      </c>
      <c r="E1" s="369" t="s">
        <v>658</v>
      </c>
      <c r="F1" s="369" t="s">
        <v>659</v>
      </c>
      <c r="G1" s="423" t="s">
        <v>660</v>
      </c>
      <c r="H1" s="369" t="s">
        <v>27</v>
      </c>
      <c r="K1" s="369" t="s">
        <v>661</v>
      </c>
      <c r="M1" s="403">
        <f>SUM(M3:M16)</f>
        <v>0</v>
      </c>
      <c r="N1" s="403">
        <f>SUM(N3:N22)</f>
        <v>29</v>
      </c>
      <c r="O1" s="88"/>
    </row>
    <row r="2" spans="1:16" ht="27.75" customHeight="1">
      <c r="A2" s="3">
        <v>1</v>
      </c>
      <c r="B2" s="370">
        <v>43724</v>
      </c>
      <c r="C2" s="3">
        <v>0.5</v>
      </c>
      <c r="D2" s="3" t="s">
        <v>662</v>
      </c>
      <c r="E2" s="3" t="s">
        <v>663</v>
      </c>
      <c r="F2" s="3" t="s">
        <v>37</v>
      </c>
      <c r="G2" s="106"/>
      <c r="H2" s="3" t="s">
        <v>664</v>
      </c>
      <c r="K2" s="3" t="s">
        <v>665</v>
      </c>
      <c r="M2" s="404" t="s">
        <v>666</v>
      </c>
      <c r="N2" s="404" t="s">
        <v>667</v>
      </c>
      <c r="O2" s="404" t="s">
        <v>668</v>
      </c>
      <c r="P2" s="380" t="s">
        <v>657</v>
      </c>
    </row>
    <row r="3" spans="1:16">
      <c r="A3" s="3">
        <v>2</v>
      </c>
      <c r="B3" s="370">
        <v>43726</v>
      </c>
      <c r="C3" s="3">
        <v>0.5</v>
      </c>
      <c r="D3" s="3" t="s">
        <v>662</v>
      </c>
      <c r="E3" s="3" t="s">
        <v>663</v>
      </c>
      <c r="F3" s="3" t="s">
        <v>37</v>
      </c>
      <c r="G3" s="106"/>
      <c r="H3" s="3" t="s">
        <v>664</v>
      </c>
      <c r="K3" s="3" t="s">
        <v>663</v>
      </c>
      <c r="M3" s="3">
        <f>SUMIF($D$2:$D$20,$O3,$C$2:$C$20)</f>
        <v>0</v>
      </c>
      <c r="N3" s="3">
        <f t="shared" ref="N3:N22" si="0">SUMIF($D$22:$D$35,$P3,$C$22:$C$35)</f>
        <v>0</v>
      </c>
      <c r="O3" s="3">
        <f t="shared" ref="O3:O22" si="1">SUMIF($D$36:$D$39,$P3,$C$26:$C$39)</f>
        <v>0</v>
      </c>
      <c r="P3" s="3" t="s">
        <v>662</v>
      </c>
    </row>
    <row r="4" spans="1:16" ht="25.5">
      <c r="A4" s="3">
        <v>3</v>
      </c>
      <c r="B4" s="370">
        <v>43711</v>
      </c>
      <c r="C4" s="3">
        <v>4</v>
      </c>
      <c r="D4" s="3" t="s">
        <v>669</v>
      </c>
      <c r="E4" s="3" t="s">
        <v>670</v>
      </c>
      <c r="F4" s="3" t="s">
        <v>42</v>
      </c>
      <c r="G4" s="106" t="s">
        <v>671</v>
      </c>
      <c r="H4" s="3" t="s">
        <v>672</v>
      </c>
      <c r="K4" s="3" t="s">
        <v>673</v>
      </c>
      <c r="M4" s="3">
        <f t="shared" ref="M4:M13" si="2">SUMIF($D$2:$D$21,$O4,$C$2:$C$21)</f>
        <v>0</v>
      </c>
      <c r="N4" s="3">
        <f t="shared" si="0"/>
        <v>0</v>
      </c>
      <c r="O4" s="3">
        <f t="shared" si="1"/>
        <v>0</v>
      </c>
      <c r="P4" s="3" t="s">
        <v>669</v>
      </c>
    </row>
    <row r="5" spans="1:16">
      <c r="A5" s="3">
        <v>4</v>
      </c>
      <c r="B5" s="370">
        <v>43726</v>
      </c>
      <c r="C5" s="3">
        <v>2</v>
      </c>
      <c r="D5" s="3" t="s">
        <v>674</v>
      </c>
      <c r="E5" s="3" t="s">
        <v>675</v>
      </c>
      <c r="F5" s="3" t="s">
        <v>42</v>
      </c>
      <c r="G5" s="106"/>
      <c r="H5" s="3"/>
      <c r="K5" s="3" t="s">
        <v>675</v>
      </c>
      <c r="M5" s="3">
        <f t="shared" si="2"/>
        <v>0</v>
      </c>
      <c r="N5" s="3">
        <f t="shared" si="0"/>
        <v>0</v>
      </c>
      <c r="O5" s="3">
        <f t="shared" si="1"/>
        <v>0</v>
      </c>
      <c r="P5" s="3" t="s">
        <v>674</v>
      </c>
    </row>
    <row r="6" spans="1:16">
      <c r="A6" s="3">
        <v>5</v>
      </c>
      <c r="B6" s="370">
        <v>43727</v>
      </c>
      <c r="C6" s="3">
        <v>5.5</v>
      </c>
      <c r="D6" s="3" t="s">
        <v>676</v>
      </c>
      <c r="E6" s="3" t="s">
        <v>675</v>
      </c>
      <c r="F6" s="3" t="s">
        <v>42</v>
      </c>
      <c r="G6" s="106"/>
      <c r="H6" s="3" t="s">
        <v>677</v>
      </c>
      <c r="K6" s="3" t="s">
        <v>678</v>
      </c>
      <c r="M6" s="3">
        <f t="shared" si="2"/>
        <v>0</v>
      </c>
      <c r="N6" s="3">
        <f t="shared" si="0"/>
        <v>0</v>
      </c>
      <c r="O6" s="3">
        <f t="shared" si="1"/>
        <v>0</v>
      </c>
      <c r="P6" s="3" t="s">
        <v>676</v>
      </c>
    </row>
    <row r="7" spans="1:16">
      <c r="A7" s="3">
        <v>6</v>
      </c>
      <c r="B7" s="372">
        <v>43717</v>
      </c>
      <c r="C7" s="3">
        <v>5</v>
      </c>
      <c r="D7" s="3" t="s">
        <v>679</v>
      </c>
      <c r="E7" s="3" t="s">
        <v>680</v>
      </c>
      <c r="F7" s="3" t="s">
        <v>43</v>
      </c>
      <c r="G7" s="106"/>
      <c r="H7" s="3" t="s">
        <v>681</v>
      </c>
      <c r="K7" s="3" t="s">
        <v>682</v>
      </c>
      <c r="M7" s="3">
        <f t="shared" si="2"/>
        <v>0</v>
      </c>
      <c r="N7" s="3">
        <f t="shared" si="0"/>
        <v>0</v>
      </c>
      <c r="O7" s="3">
        <f t="shared" si="1"/>
        <v>0</v>
      </c>
      <c r="P7" s="3" t="s">
        <v>679</v>
      </c>
    </row>
    <row r="8" spans="1:16">
      <c r="A8" s="3">
        <v>7</v>
      </c>
      <c r="B8" s="372">
        <v>43696</v>
      </c>
      <c r="C8" s="3">
        <v>0.5</v>
      </c>
      <c r="D8" s="3" t="s">
        <v>683</v>
      </c>
      <c r="E8" s="3" t="s">
        <v>680</v>
      </c>
      <c r="F8" s="3" t="s">
        <v>43</v>
      </c>
      <c r="G8" s="106"/>
      <c r="H8" s="3"/>
      <c r="K8" s="3" t="s">
        <v>684</v>
      </c>
      <c r="M8" s="3">
        <f t="shared" si="2"/>
        <v>0</v>
      </c>
      <c r="N8" s="3">
        <f t="shared" si="0"/>
        <v>0</v>
      </c>
      <c r="O8" s="3">
        <f t="shared" si="1"/>
        <v>0</v>
      </c>
      <c r="P8" s="3" t="s">
        <v>685</v>
      </c>
    </row>
    <row r="9" spans="1:16" ht="25.5">
      <c r="A9" s="3">
        <v>8</v>
      </c>
      <c r="B9" s="372">
        <v>43717</v>
      </c>
      <c r="C9" s="3">
        <v>1</v>
      </c>
      <c r="D9" s="106" t="s">
        <v>686</v>
      </c>
      <c r="E9" s="3" t="s">
        <v>680</v>
      </c>
      <c r="F9" s="3" t="s">
        <v>43</v>
      </c>
      <c r="G9" s="106"/>
      <c r="H9" s="106" t="s">
        <v>687</v>
      </c>
      <c r="K9" s="3" t="s">
        <v>670</v>
      </c>
      <c r="M9" s="3">
        <f t="shared" si="2"/>
        <v>0</v>
      </c>
      <c r="N9" s="3">
        <f t="shared" si="0"/>
        <v>0</v>
      </c>
      <c r="O9" s="3">
        <f t="shared" si="1"/>
        <v>0</v>
      </c>
      <c r="P9" s="106" t="s">
        <v>688</v>
      </c>
    </row>
    <row r="10" spans="1:16" ht="38.25">
      <c r="A10" s="3">
        <v>9</v>
      </c>
      <c r="B10" s="372">
        <v>43728</v>
      </c>
      <c r="C10" s="3">
        <v>1</v>
      </c>
      <c r="D10" s="106" t="s">
        <v>679</v>
      </c>
      <c r="E10" s="3" t="s">
        <v>689</v>
      </c>
      <c r="F10" s="3" t="s">
        <v>43</v>
      </c>
      <c r="G10" s="106"/>
      <c r="H10" s="106" t="s">
        <v>690</v>
      </c>
      <c r="M10" s="3">
        <f t="shared" si="2"/>
        <v>0</v>
      </c>
      <c r="N10" s="3">
        <f t="shared" si="0"/>
        <v>0</v>
      </c>
      <c r="O10" s="3">
        <f t="shared" si="1"/>
        <v>0</v>
      </c>
      <c r="P10" s="3" t="s">
        <v>691</v>
      </c>
    </row>
    <row r="11" spans="1:16">
      <c r="A11" s="3">
        <v>10</v>
      </c>
      <c r="B11" s="372">
        <v>43731</v>
      </c>
      <c r="C11" s="3">
        <v>3</v>
      </c>
      <c r="D11" s="3" t="s">
        <v>685</v>
      </c>
      <c r="E11" s="3" t="s">
        <v>665</v>
      </c>
      <c r="F11" s="3" t="s">
        <v>42</v>
      </c>
      <c r="G11" s="106"/>
      <c r="H11" s="3"/>
      <c r="M11" s="3">
        <f t="shared" si="2"/>
        <v>0</v>
      </c>
      <c r="N11" s="3">
        <f t="shared" si="0"/>
        <v>0</v>
      </c>
      <c r="O11" s="3">
        <f t="shared" si="1"/>
        <v>0</v>
      </c>
      <c r="P11" s="3" t="s">
        <v>683</v>
      </c>
    </row>
    <row r="12" spans="1:16">
      <c r="A12" s="3">
        <v>11</v>
      </c>
      <c r="B12" s="370">
        <v>43711</v>
      </c>
      <c r="C12" s="3">
        <v>5</v>
      </c>
      <c r="D12" s="3" t="s">
        <v>669</v>
      </c>
      <c r="E12" s="3" t="s">
        <v>670</v>
      </c>
      <c r="F12" s="3" t="s">
        <v>43</v>
      </c>
      <c r="G12" s="106"/>
      <c r="H12" s="3" t="s">
        <v>672</v>
      </c>
      <c r="M12" s="3">
        <f t="shared" si="2"/>
        <v>0</v>
      </c>
      <c r="N12" s="3">
        <f t="shared" si="0"/>
        <v>0</v>
      </c>
      <c r="O12" s="3">
        <f t="shared" si="1"/>
        <v>0</v>
      </c>
      <c r="P12" s="3" t="s">
        <v>686</v>
      </c>
    </row>
    <row r="13" spans="1:16">
      <c r="A13" s="3">
        <v>12</v>
      </c>
      <c r="B13" s="372">
        <v>43714</v>
      </c>
      <c r="C13" s="3">
        <v>3</v>
      </c>
      <c r="D13" s="3" t="s">
        <v>688</v>
      </c>
      <c r="E13" s="3" t="s">
        <v>670</v>
      </c>
      <c r="F13" s="3" t="s">
        <v>43</v>
      </c>
      <c r="G13" s="106"/>
      <c r="H13" s="3"/>
      <c r="M13" s="3">
        <f t="shared" si="2"/>
        <v>0</v>
      </c>
      <c r="N13" s="3">
        <f t="shared" si="0"/>
        <v>0</v>
      </c>
      <c r="O13" s="3">
        <f t="shared" si="1"/>
        <v>0</v>
      </c>
      <c r="P13" s="3" t="s">
        <v>688</v>
      </c>
    </row>
    <row r="14" spans="1:16">
      <c r="A14" s="3">
        <v>13</v>
      </c>
      <c r="B14" s="370">
        <v>43726</v>
      </c>
      <c r="C14" s="3">
        <v>0.5</v>
      </c>
      <c r="D14" s="3" t="s">
        <v>679</v>
      </c>
      <c r="E14" s="3" t="s">
        <v>673</v>
      </c>
      <c r="F14" s="3" t="s">
        <v>39</v>
      </c>
      <c r="G14" s="106"/>
      <c r="H14" s="3" t="s">
        <v>692</v>
      </c>
      <c r="M14" s="3"/>
      <c r="N14" s="3">
        <f t="shared" si="0"/>
        <v>4</v>
      </c>
      <c r="O14" s="3">
        <f t="shared" si="1"/>
        <v>0</v>
      </c>
      <c r="P14" s="3" t="s">
        <v>693</v>
      </c>
    </row>
    <row r="15" spans="1:16">
      <c r="A15" s="3">
        <v>14</v>
      </c>
      <c r="B15" s="370">
        <v>43728</v>
      </c>
      <c r="C15" s="3">
        <v>1</v>
      </c>
      <c r="D15" s="3" t="s">
        <v>679</v>
      </c>
      <c r="E15" s="3" t="s">
        <v>673</v>
      </c>
      <c r="F15" s="3" t="s">
        <v>39</v>
      </c>
      <c r="G15" s="106"/>
      <c r="H15" s="3" t="s">
        <v>692</v>
      </c>
      <c r="M15" s="3"/>
      <c r="N15" s="3">
        <f t="shared" si="0"/>
        <v>1.5</v>
      </c>
      <c r="O15" s="3">
        <f t="shared" si="1"/>
        <v>0</v>
      </c>
      <c r="P15" s="3" t="s">
        <v>694</v>
      </c>
    </row>
    <row r="16" spans="1:16">
      <c r="A16" s="3">
        <v>15</v>
      </c>
      <c r="B16" s="370">
        <v>43734</v>
      </c>
      <c r="C16" s="3">
        <v>2</v>
      </c>
      <c r="D16" s="3" t="s">
        <v>679</v>
      </c>
      <c r="E16" s="3" t="s">
        <v>663</v>
      </c>
      <c r="F16" s="3" t="s">
        <v>39</v>
      </c>
      <c r="G16" s="106"/>
      <c r="H16" s="3" t="s">
        <v>695</v>
      </c>
      <c r="M16" s="3"/>
      <c r="N16" s="3">
        <f t="shared" si="0"/>
        <v>3</v>
      </c>
      <c r="O16" s="3">
        <f t="shared" si="1"/>
        <v>0</v>
      </c>
      <c r="P16" s="3" t="s">
        <v>696</v>
      </c>
    </row>
    <row r="17" spans="1:16">
      <c r="A17" s="3">
        <v>16</v>
      </c>
      <c r="B17" s="370">
        <v>43717</v>
      </c>
      <c r="C17" s="3">
        <v>2</v>
      </c>
      <c r="D17" s="3" t="s">
        <v>691</v>
      </c>
      <c r="E17" s="3" t="s">
        <v>663</v>
      </c>
      <c r="F17" s="3" t="s">
        <v>39</v>
      </c>
      <c r="G17" s="106"/>
      <c r="H17" s="3"/>
      <c r="M17" s="3"/>
      <c r="N17" s="3">
        <f t="shared" si="0"/>
        <v>1.5</v>
      </c>
      <c r="O17" s="3">
        <f t="shared" si="1"/>
        <v>0</v>
      </c>
      <c r="P17" s="3" t="s">
        <v>697</v>
      </c>
    </row>
    <row r="18" spans="1:16">
      <c r="A18" s="3">
        <v>17</v>
      </c>
      <c r="B18" s="370">
        <v>43719</v>
      </c>
      <c r="C18" s="3">
        <v>0.5</v>
      </c>
      <c r="D18" s="3" t="s">
        <v>691</v>
      </c>
      <c r="E18" t="s">
        <v>673</v>
      </c>
      <c r="F18" s="3" t="s">
        <v>39</v>
      </c>
      <c r="G18" s="106"/>
      <c r="H18" s="3" t="s">
        <v>698</v>
      </c>
      <c r="M18" s="3"/>
      <c r="N18" s="3">
        <f t="shared" si="0"/>
        <v>4</v>
      </c>
      <c r="O18" s="3">
        <f t="shared" si="1"/>
        <v>0</v>
      </c>
      <c r="P18" s="3" t="s">
        <v>699</v>
      </c>
    </row>
    <row r="19" spans="1:16">
      <c r="A19" s="3">
        <v>18</v>
      </c>
      <c r="B19" s="370">
        <v>43721</v>
      </c>
      <c r="C19" s="3">
        <v>0.5</v>
      </c>
      <c r="D19" s="3" t="s">
        <v>691</v>
      </c>
      <c r="E19" s="3" t="s">
        <v>673</v>
      </c>
      <c r="F19" s="3" t="s">
        <v>39</v>
      </c>
      <c r="G19" s="106"/>
      <c r="H19" s="3" t="s">
        <v>698</v>
      </c>
      <c r="M19" s="3"/>
      <c r="N19" s="3">
        <f t="shared" si="0"/>
        <v>4</v>
      </c>
      <c r="O19" s="3">
        <f t="shared" si="1"/>
        <v>0</v>
      </c>
      <c r="P19" s="3" t="s">
        <v>700</v>
      </c>
    </row>
    <row r="20" spans="1:16">
      <c r="A20" s="3">
        <v>19</v>
      </c>
      <c r="B20" s="370">
        <v>43718</v>
      </c>
      <c r="C20" s="3">
        <v>1</v>
      </c>
      <c r="D20" s="3" t="s">
        <v>691</v>
      </c>
      <c r="E20" s="3" t="s">
        <v>670</v>
      </c>
      <c r="F20" s="3" t="s">
        <v>39</v>
      </c>
      <c r="G20" s="106"/>
      <c r="H20" s="3"/>
      <c r="M20" s="36"/>
      <c r="N20" s="3">
        <f t="shared" si="0"/>
        <v>5</v>
      </c>
      <c r="O20" s="3">
        <f t="shared" si="1"/>
        <v>4</v>
      </c>
      <c r="P20" s="36" t="s">
        <v>701</v>
      </c>
    </row>
    <row r="21" spans="1:16">
      <c r="A21" s="390">
        <v>20</v>
      </c>
      <c r="B21" s="391">
        <v>43720</v>
      </c>
      <c r="C21" s="390">
        <v>3</v>
      </c>
      <c r="D21" s="390" t="s">
        <v>691</v>
      </c>
      <c r="E21" s="390" t="s">
        <v>670</v>
      </c>
      <c r="F21" s="390" t="s">
        <v>39</v>
      </c>
      <c r="G21" s="424"/>
      <c r="H21" s="390"/>
      <c r="M21" s="3"/>
      <c r="N21" s="3">
        <f t="shared" si="0"/>
        <v>6</v>
      </c>
      <c r="O21" s="3">
        <f t="shared" si="1"/>
        <v>0</v>
      </c>
      <c r="P21" s="3" t="s">
        <v>702</v>
      </c>
    </row>
    <row r="22" spans="1:16">
      <c r="A22" s="393">
        <v>21</v>
      </c>
      <c r="B22" s="394">
        <v>43741</v>
      </c>
      <c r="C22" s="393">
        <v>1</v>
      </c>
      <c r="D22" s="393" t="s">
        <v>693</v>
      </c>
      <c r="E22" s="393" t="s">
        <v>682</v>
      </c>
      <c r="F22" s="393" t="s">
        <v>37</v>
      </c>
      <c r="G22" s="425"/>
      <c r="H22" s="393"/>
      <c r="M22" s="3"/>
      <c r="N22" s="3">
        <f t="shared" si="0"/>
        <v>0</v>
      </c>
      <c r="O22" s="3">
        <f t="shared" si="1"/>
        <v>0.5</v>
      </c>
      <c r="P22" s="3" t="s">
        <v>703</v>
      </c>
    </row>
    <row r="23" spans="1:16" ht="67.5" customHeight="1">
      <c r="A23" s="37">
        <v>22</v>
      </c>
      <c r="B23" s="392">
        <v>43745</v>
      </c>
      <c r="C23" s="37">
        <v>1</v>
      </c>
      <c r="D23" s="37" t="s">
        <v>693</v>
      </c>
      <c r="E23" s="37" t="s">
        <v>665</v>
      </c>
      <c r="F23" s="37" t="s">
        <v>37</v>
      </c>
      <c r="G23" s="128"/>
      <c r="H23" s="37"/>
      <c r="O23">
        <v>3</v>
      </c>
      <c r="P23" t="s">
        <v>704</v>
      </c>
    </row>
    <row r="24" spans="1:16">
      <c r="A24" s="393">
        <v>23</v>
      </c>
      <c r="B24" s="392">
        <v>43745</v>
      </c>
      <c r="C24" s="3">
        <v>1</v>
      </c>
      <c r="D24" s="37" t="s">
        <v>693</v>
      </c>
      <c r="E24" s="3" t="s">
        <v>663</v>
      </c>
      <c r="F24" s="3" t="s">
        <v>37</v>
      </c>
      <c r="G24" s="106"/>
      <c r="H24" s="3"/>
    </row>
    <row r="25" spans="1:16">
      <c r="A25" s="37">
        <v>24</v>
      </c>
      <c r="B25" s="392">
        <v>43745</v>
      </c>
      <c r="C25" s="3">
        <v>1</v>
      </c>
      <c r="D25" s="37" t="s">
        <v>693</v>
      </c>
      <c r="E25" s="3" t="s">
        <v>673</v>
      </c>
      <c r="F25" s="3" t="s">
        <v>37</v>
      </c>
      <c r="G25" s="106"/>
      <c r="H25" s="3"/>
      <c r="N25" t="s">
        <v>705</v>
      </c>
    </row>
    <row r="26" spans="1:16">
      <c r="A26" s="393">
        <v>25</v>
      </c>
      <c r="B26" s="370">
        <v>43747</v>
      </c>
      <c r="C26" s="3">
        <v>1</v>
      </c>
      <c r="D26" s="3" t="s">
        <v>697</v>
      </c>
      <c r="E26" s="3" t="s">
        <v>673</v>
      </c>
      <c r="F26" s="3" t="s">
        <v>39</v>
      </c>
      <c r="G26" s="106"/>
      <c r="H26" s="3"/>
      <c r="M26" s="369" t="s">
        <v>706</v>
      </c>
      <c r="N26" s="420" t="s">
        <v>707</v>
      </c>
      <c r="O26" s="369" t="s">
        <v>25</v>
      </c>
      <c r="P26" s="368" t="s">
        <v>708</v>
      </c>
    </row>
    <row r="27" spans="1:16" ht="76.5">
      <c r="A27" s="3">
        <v>26</v>
      </c>
      <c r="B27" s="370">
        <v>43752</v>
      </c>
      <c r="C27" s="3">
        <v>0.5</v>
      </c>
      <c r="D27" s="3" t="s">
        <v>697</v>
      </c>
      <c r="E27" s="3" t="s">
        <v>682</v>
      </c>
      <c r="F27" s="3" t="s">
        <v>37</v>
      </c>
      <c r="G27" s="106"/>
      <c r="H27" s="3" t="s">
        <v>709</v>
      </c>
      <c r="M27" s="37">
        <v>11</v>
      </c>
      <c r="N27" s="421" t="s">
        <v>12</v>
      </c>
      <c r="O27" s="106" t="s">
        <v>710</v>
      </c>
      <c r="P27" s="3" t="s">
        <v>43</v>
      </c>
    </row>
    <row r="28" spans="1:16" ht="27" customHeight="1">
      <c r="A28" s="3">
        <v>27</v>
      </c>
      <c r="B28" s="370">
        <v>43752</v>
      </c>
      <c r="C28" s="3">
        <v>1.5</v>
      </c>
      <c r="D28" s="3" t="s">
        <v>694</v>
      </c>
      <c r="E28" s="3" t="s">
        <v>682</v>
      </c>
      <c r="F28" s="3" t="s">
        <v>37</v>
      </c>
      <c r="G28" s="106"/>
      <c r="H28" s="3"/>
      <c r="M28" s="3">
        <v>3</v>
      </c>
      <c r="N28" s="422">
        <v>43774</v>
      </c>
      <c r="O28" s="106" t="s">
        <v>711</v>
      </c>
      <c r="P28" s="3" t="s">
        <v>43</v>
      </c>
    </row>
    <row r="29" spans="1:16" ht="89.25">
      <c r="A29" s="3">
        <v>28</v>
      </c>
      <c r="B29" s="370">
        <v>43755</v>
      </c>
      <c r="C29" s="3">
        <v>3</v>
      </c>
      <c r="D29" s="3" t="s">
        <v>696</v>
      </c>
      <c r="E29" s="3" t="s">
        <v>675</v>
      </c>
      <c r="F29" s="3" t="s">
        <v>42</v>
      </c>
      <c r="G29" s="106"/>
      <c r="H29" s="106" t="s">
        <v>712</v>
      </c>
      <c r="M29" s="3">
        <v>8</v>
      </c>
      <c r="N29" s="422">
        <v>43777</v>
      </c>
      <c r="O29" s="106" t="s">
        <v>713</v>
      </c>
      <c r="P29" s="3" t="s">
        <v>43</v>
      </c>
    </row>
    <row r="30" spans="1:16">
      <c r="A30" s="3">
        <v>29</v>
      </c>
      <c r="B30" s="372">
        <v>43748</v>
      </c>
      <c r="C30" s="3">
        <v>5</v>
      </c>
      <c r="D30" s="3" t="s">
        <v>714</v>
      </c>
      <c r="E30" s="3" t="s">
        <v>670</v>
      </c>
      <c r="F30" s="3" t="s">
        <v>43</v>
      </c>
      <c r="G30" s="106"/>
      <c r="H30" s="3"/>
      <c r="M30" s="3">
        <v>2</v>
      </c>
      <c r="N30" s="422">
        <v>43795</v>
      </c>
      <c r="O30" s="3" t="s">
        <v>715</v>
      </c>
      <c r="P30" s="3" t="s">
        <v>43</v>
      </c>
    </row>
    <row r="31" spans="1:16" ht="25.5">
      <c r="A31" s="3">
        <v>30</v>
      </c>
      <c r="B31" s="372">
        <v>43750</v>
      </c>
      <c r="C31" s="3">
        <v>3</v>
      </c>
      <c r="D31" s="3" t="s">
        <v>716</v>
      </c>
      <c r="E31" s="3" t="s">
        <v>670</v>
      </c>
      <c r="F31" s="3" t="s">
        <v>43</v>
      </c>
      <c r="G31" s="106"/>
      <c r="H31" s="3" t="s">
        <v>717</v>
      </c>
      <c r="M31" s="3">
        <v>6</v>
      </c>
      <c r="N31" s="422">
        <v>43804</v>
      </c>
      <c r="O31" s="106" t="s">
        <v>718</v>
      </c>
      <c r="P31" s="3" t="s">
        <v>43</v>
      </c>
    </row>
    <row r="32" spans="1:16" ht="38.25">
      <c r="A32" s="3">
        <v>31</v>
      </c>
      <c r="B32" s="372">
        <v>43759</v>
      </c>
      <c r="C32" s="3">
        <v>4</v>
      </c>
      <c r="D32" s="3" t="s">
        <v>699</v>
      </c>
      <c r="E32" s="3" t="s">
        <v>673</v>
      </c>
      <c r="F32" s="3" t="s">
        <v>42</v>
      </c>
      <c r="G32" s="106" t="s">
        <v>719</v>
      </c>
      <c r="H32" s="106" t="s">
        <v>720</v>
      </c>
      <c r="M32" s="3"/>
      <c r="N32" s="19"/>
      <c r="O32" s="3"/>
      <c r="P32" s="3"/>
    </row>
    <row r="33" spans="1:16" ht="38.25">
      <c r="A33" s="3">
        <v>32</v>
      </c>
      <c r="B33" s="372">
        <v>43761</v>
      </c>
      <c r="C33" s="3">
        <v>4</v>
      </c>
      <c r="D33" s="3" t="s">
        <v>700</v>
      </c>
      <c r="E33" s="3" t="s">
        <v>670</v>
      </c>
      <c r="F33" s="3" t="s">
        <v>43</v>
      </c>
      <c r="G33" s="106"/>
      <c r="H33" s="106" t="s">
        <v>721</v>
      </c>
      <c r="M33" s="3"/>
      <c r="N33" s="19"/>
      <c r="O33" s="3"/>
      <c r="P33" s="3"/>
    </row>
    <row r="34" spans="1:16" ht="38.25">
      <c r="A34" s="3">
        <v>33</v>
      </c>
      <c r="B34" s="407">
        <v>43762</v>
      </c>
      <c r="C34" s="36">
        <v>5</v>
      </c>
      <c r="D34" s="36" t="s">
        <v>701</v>
      </c>
      <c r="E34" s="36" t="s">
        <v>670</v>
      </c>
      <c r="F34" s="36" t="s">
        <v>42</v>
      </c>
      <c r="G34" s="408" t="s">
        <v>722</v>
      </c>
      <c r="H34" s="408" t="s">
        <v>723</v>
      </c>
    </row>
    <row r="35" spans="1:16">
      <c r="A35" s="390">
        <v>34</v>
      </c>
      <c r="B35" s="433">
        <v>43766</v>
      </c>
      <c r="C35" s="390">
        <v>6</v>
      </c>
      <c r="D35" s="390" t="s">
        <v>702</v>
      </c>
      <c r="E35" s="390" t="s">
        <v>663</v>
      </c>
      <c r="F35" s="390" t="s">
        <v>42</v>
      </c>
      <c r="G35" s="424"/>
      <c r="H35" s="390" t="s">
        <v>724</v>
      </c>
    </row>
    <row r="36" spans="1:16">
      <c r="A36" s="37">
        <v>35</v>
      </c>
      <c r="B36" s="434">
        <v>43776</v>
      </c>
      <c r="C36" s="37">
        <v>3</v>
      </c>
      <c r="D36" s="37" t="s">
        <v>701</v>
      </c>
      <c r="E36" s="37" t="s">
        <v>670</v>
      </c>
      <c r="F36" s="37" t="s">
        <v>43</v>
      </c>
      <c r="G36" s="128" t="s">
        <v>725</v>
      </c>
      <c r="H36" s="37" t="s">
        <v>726</v>
      </c>
    </row>
    <row r="37" spans="1:16">
      <c r="A37" s="3">
        <v>36</v>
      </c>
      <c r="B37" s="372">
        <v>43794</v>
      </c>
      <c r="C37" s="3">
        <v>1.5</v>
      </c>
      <c r="D37" s="3" t="s">
        <v>703</v>
      </c>
      <c r="E37" s="3" t="s">
        <v>663</v>
      </c>
      <c r="F37" s="3" t="s">
        <v>39</v>
      </c>
      <c r="G37" s="106" t="s">
        <v>695</v>
      </c>
      <c r="H37" s="3"/>
    </row>
    <row r="38" spans="1:16">
      <c r="A38" s="36">
        <v>37</v>
      </c>
      <c r="B38" s="407">
        <v>43797</v>
      </c>
      <c r="C38" s="36">
        <v>4</v>
      </c>
      <c r="D38" s="36" t="s">
        <v>727</v>
      </c>
      <c r="E38" s="36" t="s">
        <v>670</v>
      </c>
      <c r="F38" s="36" t="s">
        <v>42</v>
      </c>
      <c r="G38" s="36" t="s">
        <v>727</v>
      </c>
      <c r="H38" s="36" t="s">
        <v>728</v>
      </c>
    </row>
    <row r="39" spans="1:16" ht="38.25">
      <c r="A39" s="3">
        <v>38</v>
      </c>
      <c r="B39" s="372">
        <v>43785</v>
      </c>
      <c r="C39" s="3">
        <v>2</v>
      </c>
      <c r="D39" s="3" t="s">
        <v>701</v>
      </c>
      <c r="E39" s="3" t="s">
        <v>673</v>
      </c>
      <c r="F39" s="3" t="s">
        <v>42</v>
      </c>
      <c r="G39" s="106" t="s">
        <v>729</v>
      </c>
      <c r="H39" s="3" t="s">
        <v>730</v>
      </c>
    </row>
    <row r="40" spans="1:16" ht="38.25">
      <c r="A40" s="36">
        <v>39</v>
      </c>
      <c r="B40" s="407">
        <v>43798</v>
      </c>
      <c r="C40" s="36">
        <v>3</v>
      </c>
      <c r="D40" t="s">
        <v>704</v>
      </c>
      <c r="E40" s="36" t="s">
        <v>663</v>
      </c>
      <c r="F40" s="36" t="s">
        <v>42</v>
      </c>
      <c r="G40" s="408" t="s">
        <v>731</v>
      </c>
      <c r="H40" s="408" t="s">
        <v>732</v>
      </c>
    </row>
    <row r="41" spans="1:16">
      <c r="A41" s="3">
        <v>40</v>
      </c>
      <c r="B41" s="372">
        <v>43798</v>
      </c>
      <c r="C41" s="3">
        <v>1.5</v>
      </c>
      <c r="D41" s="3" t="s">
        <v>733</v>
      </c>
      <c r="E41" s="3" t="s">
        <v>682</v>
      </c>
      <c r="F41" s="3" t="s">
        <v>42</v>
      </c>
      <c r="G41" s="106"/>
      <c r="H41" s="3" t="s">
        <v>734</v>
      </c>
    </row>
    <row r="42" spans="1:16" ht="140.25">
      <c r="A42" s="3">
        <v>41</v>
      </c>
      <c r="B42" s="372">
        <v>43798</v>
      </c>
      <c r="C42" s="3">
        <v>3</v>
      </c>
      <c r="D42" s="3" t="s">
        <v>735</v>
      </c>
      <c r="E42" s="3" t="s">
        <v>682</v>
      </c>
      <c r="F42" s="3" t="s">
        <v>42</v>
      </c>
      <c r="G42" s="106" t="s">
        <v>736</v>
      </c>
      <c r="H42" s="106" t="s">
        <v>737</v>
      </c>
    </row>
    <row r="43" spans="1:16" ht="51">
      <c r="A43" s="3">
        <v>42</v>
      </c>
      <c r="B43" s="372">
        <v>43817</v>
      </c>
      <c r="C43" s="3">
        <v>25</v>
      </c>
      <c r="D43" s="3" t="s">
        <v>738</v>
      </c>
      <c r="E43" s="3"/>
      <c r="F43" s="3" t="s">
        <v>42</v>
      </c>
      <c r="G43" s="106" t="s">
        <v>739</v>
      </c>
      <c r="H43" s="106" t="s">
        <v>740</v>
      </c>
    </row>
    <row r="44" spans="1:16">
      <c r="A44" s="3">
        <v>43</v>
      </c>
      <c r="B44" s="372">
        <v>43819</v>
      </c>
      <c r="C44" s="3">
        <v>1.5</v>
      </c>
      <c r="D44" s="3" t="s">
        <v>741</v>
      </c>
      <c r="E44" s="3" t="s">
        <v>670</v>
      </c>
      <c r="F44" s="3" t="s">
        <v>42</v>
      </c>
      <c r="G44" s="106" t="s">
        <v>742</v>
      </c>
      <c r="H44" s="106" t="s">
        <v>743</v>
      </c>
    </row>
  </sheetData>
  <autoFilter ref="A1:H21" xr:uid="{00000000-0009-0000-0000-000008000000}"/>
  <dataValidations count="4">
    <dataValidation type="list" allowBlank="1" showInputMessage="1" showErrorMessage="1" sqref="E1:E87" xr:uid="{00000000-0002-0000-0800-000000000000}">
      <formula1>$K$2:$K$10</formula1>
    </dataValidation>
    <dataValidation type="list" allowBlank="1" showInputMessage="1" showErrorMessage="1" sqref="D83" xr:uid="{00000000-0002-0000-0800-000001000000}">
      <formula1>$O$3:$O$16</formula1>
    </dataValidation>
    <dataValidation type="list" allowBlank="1" showInputMessage="1" showErrorMessage="1" sqref="D22:D34 D36 D39 D45:D82" xr:uid="{00000000-0002-0000-0800-000002000000}">
      <formula1>$O$3:$O$20</formula1>
    </dataValidation>
    <dataValidation type="list" allowBlank="1" showInputMessage="1" showErrorMessage="1" sqref="D35" xr:uid="{00000000-0002-0000-0800-000003000000}">
      <formula1>$O$3:$O$23</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55"/>
  <sheetViews>
    <sheetView workbookViewId="0" xr3:uid="{7BE570AB-09E9-518F-B8F7-3F91B7162CA9}">
      <pane xSplit="3" ySplit="3" topLeftCell="D4" activePane="bottomRight" state="frozen"/>
      <selection pane="bottomRight" activeCell="G1" sqref="G1"/>
      <selection pane="bottomLeft" activeCell="A4" sqref="A4"/>
      <selection pane="topRight" activeCell="D1" sqref="D1"/>
    </sheetView>
  </sheetViews>
  <sheetFormatPr defaultRowHeight="12.75"/>
  <cols>
    <col min="2" max="2" width="4" bestFit="1" customWidth="1"/>
    <col min="3" max="3" width="27.140625" bestFit="1" customWidth="1"/>
    <col min="4" max="4" width="93.28515625" bestFit="1" customWidth="1"/>
    <col min="5" max="5" width="6.140625" bestFit="1" customWidth="1"/>
    <col min="6" max="6" width="7.28515625" bestFit="1" customWidth="1"/>
    <col min="7" max="7" width="7.28515625" customWidth="1"/>
    <col min="8" max="8" width="7.28515625" bestFit="1" customWidth="1"/>
    <col min="9" max="9" width="7.28515625" customWidth="1"/>
    <col min="10" max="10" width="7.28515625" bestFit="1" customWidth="1"/>
    <col min="11" max="11" width="7.28515625" customWidth="1"/>
    <col min="12" max="12" width="7.28515625" bestFit="1" customWidth="1"/>
    <col min="13" max="13" width="7.28515625" customWidth="1"/>
    <col min="14" max="14" width="8.28515625" bestFit="1" customWidth="1"/>
    <col min="15" max="15" width="8.28515625" customWidth="1"/>
    <col min="16" max="16" width="7.28515625" bestFit="1" customWidth="1"/>
    <col min="17" max="17" width="7.28515625" customWidth="1"/>
    <col min="18" max="19" width="8.28515625" bestFit="1" customWidth="1"/>
    <col min="20" max="20" width="8.28515625" customWidth="1"/>
    <col min="21" max="21" width="66.5703125" bestFit="1" customWidth="1"/>
  </cols>
  <sheetData>
    <row r="1" spans="1:20">
      <c r="A1" s="81" t="s">
        <v>5</v>
      </c>
    </row>
    <row r="2" spans="1:20">
      <c r="B2" s="13" t="s">
        <v>35</v>
      </c>
      <c r="C2" s="13" t="s">
        <v>36</v>
      </c>
      <c r="D2" s="13" t="s">
        <v>15</v>
      </c>
      <c r="E2" s="464" t="s">
        <v>37</v>
      </c>
      <c r="F2" s="465"/>
      <c r="G2" s="464" t="s">
        <v>38</v>
      </c>
      <c r="H2" s="465"/>
      <c r="I2" s="464" t="s">
        <v>39</v>
      </c>
      <c r="J2" s="465"/>
      <c r="K2" s="464" t="s">
        <v>40</v>
      </c>
      <c r="L2" s="465"/>
      <c r="M2" s="464" t="s">
        <v>41</v>
      </c>
      <c r="N2" s="465"/>
      <c r="O2" s="464" t="s">
        <v>42</v>
      </c>
      <c r="P2" s="465"/>
      <c r="Q2" s="464" t="s">
        <v>43</v>
      </c>
      <c r="R2" s="465"/>
      <c r="S2" s="464" t="s">
        <v>44</v>
      </c>
      <c r="T2" s="465"/>
    </row>
    <row r="3" spans="1:20">
      <c r="B3" s="13"/>
      <c r="C3" s="13"/>
      <c r="D3" s="13"/>
      <c r="E3" s="13" t="s">
        <v>16</v>
      </c>
      <c r="F3" s="13" t="s">
        <v>744</v>
      </c>
      <c r="G3" s="13" t="s">
        <v>16</v>
      </c>
      <c r="H3" s="13" t="s">
        <v>744</v>
      </c>
      <c r="I3" s="13" t="s">
        <v>16</v>
      </c>
      <c r="J3" s="13" t="s">
        <v>744</v>
      </c>
      <c r="K3" s="13" t="s">
        <v>16</v>
      </c>
      <c r="L3" s="13" t="s">
        <v>744</v>
      </c>
      <c r="M3" s="13" t="s">
        <v>16</v>
      </c>
      <c r="N3" s="13" t="s">
        <v>744</v>
      </c>
      <c r="O3" s="13" t="s">
        <v>16</v>
      </c>
      <c r="P3" s="13" t="s">
        <v>744</v>
      </c>
      <c r="Q3" s="13" t="s">
        <v>16</v>
      </c>
      <c r="R3" s="13" t="s">
        <v>744</v>
      </c>
      <c r="S3" s="13" t="s">
        <v>16</v>
      </c>
      <c r="T3" s="13" t="s">
        <v>744</v>
      </c>
    </row>
    <row r="4" spans="1:20">
      <c r="B4" s="3">
        <v>1</v>
      </c>
      <c r="C4" s="212" t="s">
        <v>46</v>
      </c>
      <c r="D4" s="3" t="s">
        <v>47</v>
      </c>
      <c r="E4" s="213">
        <f>VLOOKUP($C4,Huong!$B$4:$TZ$15,COUNTA(Huong!$B$3:$BP$3) + COUNTBLANK(Huong!$B$3:$BP$3)-1,FALSE)</f>
        <v>0</v>
      </c>
      <c r="F4" s="24">
        <f>VLOOKUP($C4,Huong!$B$4:$TZ$15,COUNTA(Huong!$B$3:$BP$3) + COUNTBLANK(Huong!$B$3:$BP$3),FALSE)</f>
        <v>0</v>
      </c>
      <c r="G4" s="214">
        <f>VLOOKUP($C4,Hoang!$B$4:$TZ$15,COUNTA(Hoang!$B$3:$BP$3) + COUNTBLANK(Hoang!$B$3:$BP$3)-1,FALSE)</f>
        <v>0</v>
      </c>
      <c r="H4" s="24">
        <f>VLOOKUP($C4,Hoang!$B$4:$TZ$15,COUNTA(Hoang!$B$3:$BP$3) + COUNTBLANK(Hoang!$B$3:$BP$3),FALSE)</f>
        <v>0</v>
      </c>
      <c r="I4" s="215">
        <f>VLOOKUP($C4,Quynh!$B$4:$TZ$15,COUNTA(Quynh!$B$3:$BP$3) + COUNTBLANK(Quynh!$B$3:$BP$3)-1,FALSE)</f>
        <v>0</v>
      </c>
      <c r="J4" s="24">
        <f>VLOOKUP($C4,Quynh!$B$4:$TZ$15,COUNTA(Quynh!$B$3:$BP$3) + COUNTBLANK(Quynh!$B$3:$BP$3),FALSE)</f>
        <v>0</v>
      </c>
      <c r="K4" s="215">
        <f>VLOOKUP($C4,Pho!$B$4:$TZ$15,COUNTA(Pho!$B$3:$BP$3) + COUNTBLANK(Pho!$B$3:$BP$3)-1,FALSE)</f>
        <v>0</v>
      </c>
      <c r="L4" s="24">
        <f>VLOOKUP($C4,Pho!$B$4:$TZ$15,COUNTA(Pho!$B$3:$BP$3) + COUNTBLANK(Pho!$B$3:$BP$3),FALSE)</f>
        <v>0</v>
      </c>
      <c r="M4" s="215">
        <f>VLOOKUP($C4,Thong!$B$4:$TZ$15,COUNTA(Thong!$B$3:$BP$3) + COUNTBLANK(Thong!$B$3:$BP$3)-1,FALSE)</f>
        <v>0</v>
      </c>
      <c r="N4" s="24">
        <f>VLOOKUP($C4,Thong!$B$4:$TZ$15,COUNTA(Thong!$B$3:$BP$3) + COUNTBLANK(Thong!$B$3:$BP$3),FALSE)</f>
        <v>0</v>
      </c>
      <c r="O4" s="215">
        <f>VLOOKUP($C4,Uyen!$B$4:$TZ$15,COUNTA(Uyen!$B$3:$BP$3) + COUNTBLANK(Uyen!$B$3:$BP$3)-1,FALSE)</f>
        <v>0</v>
      </c>
      <c r="P4" s="24">
        <f>VLOOKUP($C4,Uyen!$B$4:$TZ$15,COUNTA(Uyen!$B$3:$BP$3) + COUNTBLANK(Uyen!$B$3:$BP$3),FALSE)</f>
        <v>0</v>
      </c>
      <c r="Q4" s="215">
        <f>VLOOKUP($C4,Ngoc!$B$4:$TZ$15,COUNTA(Ngoc!$B$3:$BP$3) + COUNTBLANK(Ngoc!$B$3:$BP$3)-1,FALSE)</f>
        <v>0</v>
      </c>
      <c r="R4" s="24">
        <f>VLOOKUP($C4,Ngoc!$B$4:$TZ$15,COUNTA(Ngoc!$B$3:$BP$3) + COUNTBLANK(Ngoc!$B$3:$BP$3),FALSE)</f>
        <v>0</v>
      </c>
      <c r="S4" s="216">
        <f t="array" ref="S4">SUM(IF(MOD(COLUMN($E4:$R4),2)=1,$E4:$R4,0))</f>
        <v>0</v>
      </c>
      <c r="T4" s="217">
        <f t="array" ref="T4">SUM(IF(MOD(COLUMN($E4:$R4),2)=0,$E4:$R4,0))</f>
        <v>0</v>
      </c>
    </row>
    <row r="5" spans="1:20">
      <c r="B5" s="3">
        <v>2</v>
      </c>
      <c r="C5" s="2" t="s">
        <v>48</v>
      </c>
      <c r="D5" s="3" t="s">
        <v>49</v>
      </c>
      <c r="E5" s="213">
        <f>VLOOKUP($C5,Huong!$B$4:$TZ$15,COUNTA(Huong!$B$3:$BP$3) + COUNTBLANK(Huong!$B$3:$BP$3)-1,FALSE)</f>
        <v>0</v>
      </c>
      <c r="F5" s="24">
        <f>VLOOKUP($C5,Huong!$B$4:$TZ$15,COUNTA(Huong!$B$3:$BP$3) + COUNTBLANK(Huong!$B$3:$BP$3),FALSE)</f>
        <v>0</v>
      </c>
      <c r="G5" s="214">
        <f>VLOOKUP($C5,Hoang!$B$4:$TZ$15,COUNTA(Hoang!$B$3:$BP$3) + COUNTBLANK(Hoang!$B$3:$BP$3)-1,FALSE)</f>
        <v>0</v>
      </c>
      <c r="H5" s="24">
        <f>VLOOKUP($C5,Hoang!$B$4:$TZ$15,COUNTA(Hoang!$B$3:$BP$3) + COUNTBLANK(Hoang!$B$3:$BP$3),FALSE)</f>
        <v>0</v>
      </c>
      <c r="I5" s="215">
        <f>VLOOKUP($C5,Quynh!$B$4:$TZ$15,COUNTA(Quynh!$B$3:$BP$3) + COUNTBLANK(Quynh!$B$3:$BP$3)-1,FALSE)</f>
        <v>0</v>
      </c>
      <c r="J5" s="24">
        <f>VLOOKUP($C5,Quynh!$B$4:$TZ$15,COUNTA(Quynh!$B$3:$BP$3) + COUNTBLANK(Quynh!$B$3:$BP$3),FALSE)</f>
        <v>0</v>
      </c>
      <c r="K5" s="215">
        <f>VLOOKUP($C5,Pho!$B$4:$TZ$15,COUNTA(Pho!$B$3:$BP$3) + COUNTBLANK(Pho!$B$3:$BP$3)-1,FALSE)</f>
        <v>0</v>
      </c>
      <c r="L5" s="24">
        <f>VLOOKUP($C5,Pho!$B$4:$TZ$15,COUNTA(Pho!$B$3:$BP$3) + COUNTBLANK(Pho!$B$3:$BP$3),FALSE)</f>
        <v>0</v>
      </c>
      <c r="M5" s="215">
        <f>VLOOKUP($C5,Thong!$B$4:$TZ$15,COUNTA(Thong!$B$3:$BP$3) + COUNTBLANK(Thong!$B$3:$BP$3)-1,FALSE)</f>
        <v>0</v>
      </c>
      <c r="N5" s="24">
        <f>VLOOKUP($C5,Thong!$B$4:$TZ$15,COUNTA(Thong!$B$3:$BP$3) + COUNTBLANK(Thong!$B$3:$BP$3),FALSE)</f>
        <v>0</v>
      </c>
      <c r="O5" s="215">
        <f>VLOOKUP($C5,Uyen!$B$4:$TZ$15,COUNTA(Uyen!$B$3:$BP$3) + COUNTBLANK(Uyen!$B$3:$BP$3)-1,FALSE)</f>
        <v>0</v>
      </c>
      <c r="P5" s="24">
        <f>VLOOKUP($C5,Uyen!$B$4:$TZ$15,COUNTA(Uyen!$B$3:$BP$3) + COUNTBLANK(Uyen!$B$3:$BP$3),FALSE)</f>
        <v>0</v>
      </c>
      <c r="Q5" s="215">
        <f>VLOOKUP($C5,Ngoc!$B$4:$TZ$15,COUNTA(Ngoc!$B$3:$BP$3) + COUNTBLANK(Ngoc!$B$3:$BP$3)-1,FALSE)</f>
        <v>0</v>
      </c>
      <c r="R5" s="24">
        <f>VLOOKUP($C5,Ngoc!$B$4:$TZ$15,COUNTA(Ngoc!$B$3:$BP$3) + COUNTBLANK(Ngoc!$B$3:$BP$3),FALSE)</f>
        <v>0</v>
      </c>
      <c r="S5" s="216">
        <f t="array" ref="S5">SUM(IF(MOD(COLUMN($E5:$R5),2)=1,$E5:$R5,0))</f>
        <v>0</v>
      </c>
      <c r="T5" s="217">
        <f t="array" ref="T5">SUM(IF(MOD(COLUMN($E5:$R5),2)=0,$E5:$R5,0))</f>
        <v>0</v>
      </c>
    </row>
    <row r="6" spans="1:20">
      <c r="B6" s="3">
        <v>3</v>
      </c>
      <c r="C6" s="2" t="s">
        <v>50</v>
      </c>
      <c r="D6" s="3" t="s">
        <v>51</v>
      </c>
      <c r="E6" s="213">
        <f>VLOOKUP($C6,Huong!$B$4:$TZ$15,COUNTA(Huong!$B$3:$BP$3) + COUNTBLANK(Huong!$B$3:$BP$3)-1,FALSE)</f>
        <v>0</v>
      </c>
      <c r="F6" s="24">
        <f>VLOOKUP($C6,Huong!$B$4:$TZ$15,COUNTA(Huong!$B$3:$BP$3) + COUNTBLANK(Huong!$B$3:$BP$3),FALSE)</f>
        <v>0</v>
      </c>
      <c r="G6" s="214">
        <f>VLOOKUP($C6,Hoang!$B$4:$TZ$15,COUNTA(Hoang!$B$3:$BP$3) + COUNTBLANK(Hoang!$B$3:$BP$3)-1,FALSE)</f>
        <v>77</v>
      </c>
      <c r="H6" s="24">
        <f>VLOOKUP($C6,Hoang!$B$4:$TZ$15,COUNTA(Hoang!$B$3:$BP$3) + COUNTBLANK(Hoang!$B$3:$BP$3),FALSE)</f>
        <v>0.80952380952380953</v>
      </c>
      <c r="I6" s="215">
        <f>VLOOKUP($C6,Quynh!$B$4:$TZ$15,COUNTA(Quynh!$B$3:$BP$3) + COUNTBLANK(Quynh!$B$3:$BP$3)-1,FALSE)</f>
        <v>30</v>
      </c>
      <c r="J6" s="24">
        <f>VLOOKUP($C6,Quynh!$B$4:$TZ$15,COUNTA(Quynh!$B$3:$BP$3) + COUNTBLANK(Quynh!$B$3:$BP$3),FALSE)</f>
        <v>0.76190476190476186</v>
      </c>
      <c r="K6" s="215">
        <f>VLOOKUP($C6,Pho!$B$4:$TZ$15,COUNTA(Pho!$B$3:$BP$3) + COUNTBLANK(Pho!$B$3:$BP$3)-1,FALSE)</f>
        <v>31</v>
      </c>
      <c r="L6" s="24">
        <f>VLOOKUP($C6,Pho!$B$4:$TZ$15,COUNTA(Pho!$B$3:$BP$3) + COUNTBLANK(Pho!$B$3:$BP$3),FALSE)</f>
        <v>0.76190476190476186</v>
      </c>
      <c r="M6" s="215">
        <f>VLOOKUP($C6,Thong!$B$4:$TZ$15,COUNTA(Thong!$B$3:$BP$3) + COUNTBLANK(Thong!$B$3:$BP$3)-1,FALSE)</f>
        <v>31</v>
      </c>
      <c r="N6" s="24">
        <f>VLOOKUP($C6,Thong!$B$4:$TZ$15,COUNTA(Thong!$B$3:$BP$3) + COUNTBLANK(Thong!$B$3:$BP$3),FALSE)</f>
        <v>1</v>
      </c>
      <c r="O6" s="215">
        <f>VLOOKUP($C6,Uyen!$B$4:$TZ$15,COUNTA(Uyen!$B$3:$BP$3) + COUNTBLANK(Uyen!$B$3:$BP$3)-1,FALSE)</f>
        <v>28</v>
      </c>
      <c r="P6" s="24">
        <f>VLOOKUP($C6,Uyen!$B$4:$TZ$15,COUNTA(Uyen!$B$3:$BP$3) + COUNTBLANK(Uyen!$B$3:$BP$3),FALSE)</f>
        <v>0.625</v>
      </c>
      <c r="Q6" s="215">
        <f>VLOOKUP($C6,Ngoc!$B$4:$TZ$15,COUNTA(Ngoc!$B$3:$BP$3) + COUNTBLANK(Ngoc!$B$3:$BP$3)-1,FALSE)</f>
        <v>44</v>
      </c>
      <c r="R6" s="24">
        <f>VLOOKUP($C6,Ngoc!$B$4:$TZ$15,COUNTA(Ngoc!$B$3:$BP$3) + COUNTBLANK(Ngoc!$B$3:$BP$3),FALSE)</f>
        <v>0.90476190476190477</v>
      </c>
      <c r="S6" s="216">
        <f t="array" ref="S6">SUM(IF(MOD(COLUMN($E6:$R6),2)=1,$E6:$R6,0))</f>
        <v>241</v>
      </c>
      <c r="T6" s="217">
        <f t="array" ref="T6">SUM(IF(MOD(COLUMN($E6:$R6),2)=0,$E6:$R6,0))</f>
        <v>4.8630952380952381</v>
      </c>
    </row>
    <row r="7" spans="1:20">
      <c r="B7" s="3">
        <v>4</v>
      </c>
      <c r="C7" s="2" t="s">
        <v>52</v>
      </c>
      <c r="D7" s="3" t="s">
        <v>53</v>
      </c>
      <c r="E7" s="213">
        <f>VLOOKUP($C7,Huong!$B$4:$TZ$15,COUNTA(Huong!$B$3:$BP$3) + COUNTBLANK(Huong!$B$3:$BP$3)-1,FALSE)</f>
        <v>45</v>
      </c>
      <c r="F7" s="24">
        <f>VLOOKUP($C7,Huong!$B$4:$TZ$15,COUNTA(Huong!$B$3:$BP$3) + COUNTBLANK(Huong!$B$3:$BP$3),FALSE)</f>
        <v>0.8571428571428571</v>
      </c>
      <c r="G7" s="214">
        <f>VLOOKUP($C7,Hoang!$B$4:$TZ$15,COUNTA(Hoang!$B$3:$BP$3) + COUNTBLANK(Hoang!$B$3:$BP$3)-1,FALSE)</f>
        <v>0</v>
      </c>
      <c r="H7" s="24">
        <f>VLOOKUP($C7,Hoang!$B$4:$TZ$15,COUNTA(Hoang!$B$3:$BP$3) + COUNTBLANK(Hoang!$B$3:$BP$3),FALSE)</f>
        <v>0</v>
      </c>
      <c r="I7" s="215">
        <f>VLOOKUP($C7,Quynh!$B$4:$TZ$15,COUNTA(Quynh!$B$3:$BP$3) + COUNTBLANK(Quynh!$B$3:$BP$3)-1,FALSE)</f>
        <v>0</v>
      </c>
      <c r="J7" s="24">
        <f>VLOOKUP($C7,Quynh!$B$4:$TZ$15,COUNTA(Quynh!$B$3:$BP$3) + COUNTBLANK(Quynh!$B$3:$BP$3),FALSE)</f>
        <v>0</v>
      </c>
      <c r="K7" s="215">
        <f>VLOOKUP($C7,Pho!$B$4:$TZ$15,COUNTA(Pho!$B$3:$BP$3) + COUNTBLANK(Pho!$B$3:$BP$3)-1,FALSE)</f>
        <v>24</v>
      </c>
      <c r="L7" s="24">
        <f>VLOOKUP($C7,Pho!$B$4:$TZ$15,COUNTA(Pho!$B$3:$BP$3) + COUNTBLANK(Pho!$B$3:$BP$3),FALSE)</f>
        <v>0.19047619047619047</v>
      </c>
      <c r="M7" s="215">
        <f>VLOOKUP($C7,Thong!$B$4:$TZ$15,COUNTA(Thong!$B$3:$BP$3) + COUNTBLANK(Thong!$B$3:$BP$3)-1,FALSE)</f>
        <v>5</v>
      </c>
      <c r="N7" s="24">
        <f>VLOOKUP($C7,Thong!$B$4:$TZ$15,COUNTA(Thong!$B$3:$BP$3) + COUNTBLANK(Thong!$B$3:$BP$3),FALSE)</f>
        <v>0</v>
      </c>
      <c r="O7" s="215">
        <f>VLOOKUP($C7,Uyen!$B$4:$TZ$15,COUNTA(Uyen!$B$3:$BP$3) + COUNTBLANK(Uyen!$B$3:$BP$3)-1,FALSE)</f>
        <v>0</v>
      </c>
      <c r="P7" s="24">
        <f>VLOOKUP($C7,Uyen!$B$4:$TZ$15,COUNTA(Uyen!$B$3:$BP$3) + COUNTBLANK(Uyen!$B$3:$BP$3),FALSE)</f>
        <v>0</v>
      </c>
      <c r="Q7" s="215">
        <f>VLOOKUP($C7,Ngoc!$B$4:$TZ$15,COUNTA(Ngoc!$B$3:$BP$3) + COUNTBLANK(Ngoc!$B$3:$BP$3)-1,FALSE)</f>
        <v>0</v>
      </c>
      <c r="R7" s="24">
        <f>VLOOKUP($C7,Ngoc!$B$4:$TZ$15,COUNTA(Ngoc!$B$3:$BP$3) + COUNTBLANK(Ngoc!$B$3:$BP$3),FALSE)</f>
        <v>0</v>
      </c>
      <c r="S7" s="216">
        <f t="array" ref="S7">SUM(IF(MOD(COLUMN($E7:$R7),2)=1,$E7:$R7,0))</f>
        <v>74</v>
      </c>
      <c r="T7" s="217">
        <f t="array" ref="T7">SUM(IF(MOD(COLUMN($E7:$R7),2)=0,$E7:$R7,0))</f>
        <v>1.0476190476190474</v>
      </c>
    </row>
    <row r="8" spans="1:20">
      <c r="B8" s="3">
        <v>5</v>
      </c>
      <c r="C8" s="2" t="s">
        <v>54</v>
      </c>
      <c r="D8" s="3" t="s">
        <v>55</v>
      </c>
      <c r="E8" s="213">
        <f>VLOOKUP($C8,Huong!$B$4:$TZ$15,COUNTA(Huong!$B$3:$BP$3) + COUNTBLANK(Huong!$B$3:$BP$3)-1,FALSE)</f>
        <v>0</v>
      </c>
      <c r="F8" s="24">
        <f>VLOOKUP($C8,Huong!$B$4:$TZ$15,COUNTA(Huong!$B$3:$BP$3) + COUNTBLANK(Huong!$B$3:$BP$3),FALSE)</f>
        <v>0</v>
      </c>
      <c r="G8" s="214">
        <f>VLOOKUP($C8,Hoang!$B$4:$TZ$15,COUNTA(Hoang!$B$3:$BP$3) + COUNTBLANK(Hoang!$B$3:$BP$3)-1,FALSE)</f>
        <v>0</v>
      </c>
      <c r="H8" s="24">
        <f>VLOOKUP($C8,Hoang!$B$4:$TZ$15,COUNTA(Hoang!$B$3:$BP$3) + COUNTBLANK(Hoang!$B$3:$BP$3),FALSE)</f>
        <v>0</v>
      </c>
      <c r="I8" s="215">
        <f>VLOOKUP($C8,Quynh!$B$4:$TZ$15,COUNTA(Quynh!$B$3:$BP$3) + COUNTBLANK(Quynh!$B$3:$BP$3)-1,FALSE)</f>
        <v>65</v>
      </c>
      <c r="J8" s="24">
        <f>VLOOKUP($C8,Quynh!$B$4:$TZ$15,COUNTA(Quynh!$B$3:$BP$3) + COUNTBLANK(Quynh!$B$3:$BP$3),FALSE)</f>
        <v>0.23809523809523808</v>
      </c>
      <c r="K8" s="215">
        <f>VLOOKUP($C8,Pho!$B$4:$TZ$15,COUNTA(Pho!$B$3:$BP$3) + COUNTBLANK(Pho!$B$3:$BP$3)-1,FALSE)</f>
        <v>0</v>
      </c>
      <c r="L8" s="24">
        <f>VLOOKUP($C8,Pho!$B$4:$TZ$15,COUNTA(Pho!$B$3:$BP$3) + COUNTBLANK(Pho!$B$3:$BP$3),FALSE)</f>
        <v>0</v>
      </c>
      <c r="M8" s="215">
        <f>VLOOKUP($C8,Thong!$B$4:$TZ$15,COUNTA(Thong!$B$3:$BP$3) + COUNTBLANK(Thong!$B$3:$BP$3)-1,FALSE)</f>
        <v>0</v>
      </c>
      <c r="N8" s="24">
        <f>VLOOKUP($C8,Thong!$B$4:$TZ$15,COUNTA(Thong!$B$3:$BP$3) + COUNTBLANK(Thong!$B$3:$BP$3),FALSE)</f>
        <v>0</v>
      </c>
      <c r="O8" s="215">
        <f>VLOOKUP($C8,Uyen!$B$4:$TZ$15,COUNTA(Uyen!$B$3:$BP$3) + COUNTBLANK(Uyen!$B$3:$BP$3)-1,FALSE)</f>
        <v>201</v>
      </c>
      <c r="P8" s="24">
        <f>VLOOKUP($C8,Uyen!$B$4:$TZ$15,COUNTA(Uyen!$B$3:$BP$3) + COUNTBLANK(Uyen!$B$3:$BP$3),FALSE)</f>
        <v>0.40476190476190477</v>
      </c>
      <c r="Q8" s="215">
        <f>VLOOKUP($C8,Ngoc!$B$4:$TZ$15,COUNTA(Ngoc!$B$3:$BP$3) + COUNTBLANK(Ngoc!$B$3:$BP$3)-1,FALSE)</f>
        <v>0</v>
      </c>
      <c r="R8" s="24">
        <f>VLOOKUP($C8,Ngoc!$B$4:$TZ$15,COUNTA(Ngoc!$B$3:$BP$3) + COUNTBLANK(Ngoc!$B$3:$BP$3),FALSE)</f>
        <v>0</v>
      </c>
      <c r="S8" s="216">
        <f t="array" ref="S8">SUM(IF(MOD(COLUMN($E8:$R8),2)=1,$E8:$R8,0))</f>
        <v>266</v>
      </c>
      <c r="T8" s="217">
        <f t="array" ref="T8">SUM(IF(MOD(COLUMN($E8:$R8),2)=0,$E8:$R8,0))</f>
        <v>0.64285714285714279</v>
      </c>
    </row>
    <row r="9" spans="1:20">
      <c r="B9" s="3">
        <v>6</v>
      </c>
      <c r="C9" s="2" t="s">
        <v>56</v>
      </c>
      <c r="D9" s="3" t="s">
        <v>57</v>
      </c>
      <c r="E9" s="213">
        <f>VLOOKUP($C9,Huong!$B$4:$TZ$15,COUNTA(Huong!$B$3:$BP$3) + COUNTBLANK(Huong!$B$3:$BP$3)-1,FALSE)</f>
        <v>0</v>
      </c>
      <c r="F9" s="24">
        <f>VLOOKUP($C9,Huong!$B$4:$TZ$15,COUNTA(Huong!$B$3:$BP$3) + COUNTBLANK(Huong!$B$3:$BP$3),FALSE)</f>
        <v>0</v>
      </c>
      <c r="G9" s="214">
        <f>VLOOKUP($C9,Hoang!$B$4:$TZ$15,COUNTA(Hoang!$B$3:$BP$3) + COUNTBLANK(Hoang!$B$3:$BP$3)-1,FALSE)</f>
        <v>0</v>
      </c>
      <c r="H9" s="24">
        <f>VLOOKUP($C9,Hoang!$B$4:$TZ$15,COUNTA(Hoang!$B$3:$BP$3) + COUNTBLANK(Hoang!$B$3:$BP$3),FALSE)</f>
        <v>0</v>
      </c>
      <c r="I9" s="215">
        <f>VLOOKUP($C9,Quynh!$B$4:$TZ$15,COUNTA(Quynh!$B$3:$BP$3) + COUNTBLANK(Quynh!$B$3:$BP$3)-1,FALSE)</f>
        <v>0</v>
      </c>
      <c r="J9" s="24">
        <f>VLOOKUP($C9,Quynh!$B$4:$TZ$15,COUNTA(Quynh!$B$3:$BP$3) + COUNTBLANK(Quynh!$B$3:$BP$3),FALSE)</f>
        <v>0</v>
      </c>
      <c r="K9" s="215">
        <f>VLOOKUP($C9,Pho!$B$4:$TZ$15,COUNTA(Pho!$B$3:$BP$3) + COUNTBLANK(Pho!$B$3:$BP$3)-1,FALSE)</f>
        <v>0</v>
      </c>
      <c r="L9" s="24">
        <f>VLOOKUP($C9,Pho!$B$4:$TZ$15,COUNTA(Pho!$B$3:$BP$3) + COUNTBLANK(Pho!$B$3:$BP$3),FALSE)</f>
        <v>0</v>
      </c>
      <c r="M9" s="215">
        <f>VLOOKUP($C9,Thong!$B$4:$TZ$15,COUNTA(Thong!$B$3:$BP$3) + COUNTBLANK(Thong!$B$3:$BP$3)-1,FALSE)</f>
        <v>0</v>
      </c>
      <c r="N9" s="24">
        <f>VLOOKUP($C9,Thong!$B$4:$TZ$15,COUNTA(Thong!$B$3:$BP$3) + COUNTBLANK(Thong!$B$3:$BP$3),FALSE)</f>
        <v>0</v>
      </c>
      <c r="O9" s="215">
        <f>VLOOKUP($C9,Uyen!$B$4:$TZ$15,COUNTA(Uyen!$B$3:$BP$3) + COUNTBLANK(Uyen!$B$3:$BP$3)-1,FALSE)</f>
        <v>0</v>
      </c>
      <c r="P9" s="24">
        <f>VLOOKUP($C9,Uyen!$B$4:$TZ$15,COUNTA(Uyen!$B$3:$BP$3) + COUNTBLANK(Uyen!$B$3:$BP$3),FALSE)</f>
        <v>0</v>
      </c>
      <c r="Q9" s="215">
        <f>VLOOKUP($C9,Ngoc!$B$4:$TZ$15,COUNTA(Ngoc!$B$3:$BP$3) + COUNTBLANK(Ngoc!$B$3:$BP$3)-1,FALSE)</f>
        <v>0</v>
      </c>
      <c r="R9" s="24">
        <f>VLOOKUP($C9,Ngoc!$B$4:$TZ$15,COUNTA(Ngoc!$B$3:$BP$3) + COUNTBLANK(Ngoc!$B$3:$BP$3),FALSE)</f>
        <v>0</v>
      </c>
      <c r="S9" s="216">
        <f t="array" ref="S9">SUM(IF(MOD(COLUMN($E9:$R9),2)=1,$E9:$R9,0))</f>
        <v>0</v>
      </c>
      <c r="T9" s="217">
        <f t="array" ref="T9">SUM(IF(MOD(COLUMN($E9:$R9),2)=0,$E9:$R9,0))</f>
        <v>0</v>
      </c>
    </row>
    <row r="10" spans="1:20">
      <c r="B10" s="3">
        <v>7</v>
      </c>
      <c r="C10" s="2" t="s">
        <v>21</v>
      </c>
      <c r="D10" s="3" t="s">
        <v>58</v>
      </c>
      <c r="E10" s="213">
        <f>VLOOKUP($C10,Huong!$B$4:$TZ$15,COUNTA(Huong!$B$3:$BP$3) + COUNTBLANK(Huong!$B$3:$BP$3)-1,FALSE)</f>
        <v>0</v>
      </c>
      <c r="F10" s="24">
        <f>VLOOKUP($C10,Huong!$B$4:$TZ$15,COUNTA(Huong!$B$3:$BP$3) + COUNTBLANK(Huong!$B$3:$BP$3),FALSE)</f>
        <v>0</v>
      </c>
      <c r="G10" s="214">
        <f>VLOOKUP($C10,Hoang!$B$4:$TZ$15,COUNTA(Hoang!$B$3:$BP$3) + COUNTBLANK(Hoang!$B$3:$BP$3)-1,FALSE)</f>
        <v>0</v>
      </c>
      <c r="H10" s="24">
        <f>VLOOKUP($C10,Hoang!$B$4:$TZ$15,COUNTA(Hoang!$B$3:$BP$3) + COUNTBLANK(Hoang!$B$3:$BP$3),FALSE)</f>
        <v>0</v>
      </c>
      <c r="I10" s="215">
        <f>VLOOKUP($C10,Quynh!$B$4:$TZ$15,COUNTA(Quynh!$B$3:$BP$3) + COUNTBLANK(Quynh!$B$3:$BP$3)-1,FALSE)</f>
        <v>0</v>
      </c>
      <c r="J10" s="24">
        <f>VLOOKUP($C10,Quynh!$B$4:$TZ$15,COUNTA(Quynh!$B$3:$BP$3) + COUNTBLANK(Quynh!$B$3:$BP$3),FALSE)</f>
        <v>0</v>
      </c>
      <c r="K10" s="215">
        <f>VLOOKUP($C10,Pho!$B$4:$TZ$15,COUNTA(Pho!$B$3:$BP$3) + COUNTBLANK(Pho!$B$3:$BP$3)-1,FALSE)</f>
        <v>0</v>
      </c>
      <c r="L10" s="24">
        <f>VLOOKUP($C10,Pho!$B$4:$TZ$15,COUNTA(Pho!$B$3:$BP$3) + COUNTBLANK(Pho!$B$3:$BP$3),FALSE)</f>
        <v>0</v>
      </c>
      <c r="M10" s="215">
        <f>VLOOKUP($C10,Thong!$B$4:$TZ$15,COUNTA(Thong!$B$3:$BP$3) + COUNTBLANK(Thong!$B$3:$BP$3)-1,FALSE)</f>
        <v>0</v>
      </c>
      <c r="N10" s="24">
        <f>VLOOKUP($C10,Thong!$B$4:$TZ$15,COUNTA(Thong!$B$3:$BP$3) + COUNTBLANK(Thong!$B$3:$BP$3),FALSE)</f>
        <v>0</v>
      </c>
      <c r="O10" s="215">
        <f>VLOOKUP($C10,Uyen!$B$4:$TZ$15,COUNTA(Uyen!$B$3:$BP$3) + COUNTBLANK(Uyen!$B$3:$BP$3)-1,FALSE)</f>
        <v>0</v>
      </c>
      <c r="P10" s="24">
        <f>VLOOKUP($C10,Uyen!$B$4:$TZ$15,COUNTA(Uyen!$B$3:$BP$3) + COUNTBLANK(Uyen!$B$3:$BP$3),FALSE)</f>
        <v>0</v>
      </c>
      <c r="Q10" s="215">
        <f>VLOOKUP($C10,Ngoc!$B$4:$TZ$15,COUNTA(Ngoc!$B$3:$BP$3) + COUNTBLANK(Ngoc!$B$3:$BP$3)-1,FALSE)</f>
        <v>0</v>
      </c>
      <c r="R10" s="24">
        <f>VLOOKUP($C10,Ngoc!$B$4:$TZ$15,COUNTA(Ngoc!$B$3:$BP$3) + COUNTBLANK(Ngoc!$B$3:$BP$3),FALSE)</f>
        <v>0</v>
      </c>
      <c r="S10" s="216">
        <f t="array" ref="S10">SUM(IF(MOD(COLUMN($E10:$R10),2)=1,$E10:$R10,0))</f>
        <v>0</v>
      </c>
      <c r="T10" s="217">
        <f t="array" ref="T10">SUM(IF(MOD(COLUMN($E10:$R10),2)=0,$E10:$R10,0))</f>
        <v>0</v>
      </c>
    </row>
    <row r="11" spans="1:20">
      <c r="B11" s="3">
        <v>8</v>
      </c>
      <c r="C11" s="2" t="s">
        <v>22</v>
      </c>
      <c r="D11" s="3" t="s">
        <v>59</v>
      </c>
      <c r="E11" s="213">
        <f>VLOOKUP($C11,Huong!$B$4:$TZ$15,COUNTA(Huong!$B$3:$BP$3) + COUNTBLANK(Huong!$B$3:$BP$3)-1,FALSE)</f>
        <v>0</v>
      </c>
      <c r="F11" s="24">
        <f>VLOOKUP($C11,Huong!$B$4:$TZ$15,COUNTA(Huong!$B$3:$BP$3) + COUNTBLANK(Huong!$B$3:$BP$3),FALSE)</f>
        <v>0.14285714285714285</v>
      </c>
      <c r="G11" s="214">
        <f>VLOOKUP($C11,Hoang!$B$4:$TZ$15,COUNTA(Hoang!$B$3:$BP$3) + COUNTBLANK(Hoang!$B$3:$BP$3)-1,FALSE)</f>
        <v>0</v>
      </c>
      <c r="H11" s="24">
        <f>VLOOKUP($C11,Hoang!$B$4:$TZ$15,COUNTA(Hoang!$B$3:$BP$3) + COUNTBLANK(Hoang!$B$3:$BP$3),FALSE)</f>
        <v>0.19047619047619047</v>
      </c>
      <c r="I11" s="215">
        <f>VLOOKUP($C11,Quynh!$B$4:$TZ$15,COUNTA(Quynh!$B$3:$BP$3) + COUNTBLANK(Quynh!$B$3:$BP$3)-1,FALSE)</f>
        <v>0</v>
      </c>
      <c r="J11" s="24">
        <f>VLOOKUP($C11,Quynh!$B$4:$TZ$15,COUNTA(Quynh!$B$3:$BP$3) + COUNTBLANK(Quynh!$B$3:$BP$3),FALSE)</f>
        <v>0</v>
      </c>
      <c r="K11" s="215">
        <f>VLOOKUP($C11,Pho!$B$4:$TZ$15,COUNTA(Pho!$B$3:$BP$3) + COUNTBLANK(Pho!$B$3:$BP$3)-1,FALSE)</f>
        <v>0</v>
      </c>
      <c r="L11" s="24">
        <f>VLOOKUP($C11,Pho!$B$4:$TZ$15,COUNTA(Pho!$B$3:$BP$3) + COUNTBLANK(Pho!$B$3:$BP$3),FALSE)</f>
        <v>4.7619047619047616E-2</v>
      </c>
      <c r="M11" s="215">
        <f>VLOOKUP($C11,Thong!$B$4:$TZ$15,COUNTA(Thong!$B$3:$BP$3) + COUNTBLANK(Thong!$B$3:$BP$3)-1,FALSE)</f>
        <v>0</v>
      </c>
      <c r="N11" s="24">
        <f>VLOOKUP($C11,Thong!$B$4:$TZ$15,COUNTA(Thong!$B$3:$BP$3) + COUNTBLANK(Thong!$B$3:$BP$3),FALSE)</f>
        <v>0</v>
      </c>
      <c r="O11" s="215">
        <f>VLOOKUP($C11,Uyen!$B$4:$TZ$15,COUNTA(Uyen!$B$3:$BP$3) + COUNTBLANK(Uyen!$B$3:$BP$3)-1,FALSE)</f>
        <v>0</v>
      </c>
      <c r="P11" s="24">
        <f>VLOOKUP($C11,Uyen!$B$4:$TZ$15,COUNTA(Uyen!$B$3:$BP$3) + COUNTBLANK(Uyen!$B$3:$BP$3),FALSE)</f>
        <v>0</v>
      </c>
      <c r="Q11" s="215">
        <f>VLOOKUP($C11,Ngoc!$B$4:$TZ$15,COUNTA(Ngoc!$B$3:$BP$3) + COUNTBLANK(Ngoc!$B$3:$BP$3)-1,FALSE)</f>
        <v>0</v>
      </c>
      <c r="R11" s="24">
        <f>VLOOKUP($C11,Ngoc!$B$4:$TZ$15,COUNTA(Ngoc!$B$3:$BP$3) + COUNTBLANK(Ngoc!$B$3:$BP$3),FALSE)</f>
        <v>9.5238095238095233E-2</v>
      </c>
      <c r="S11" s="216">
        <f t="array" ref="S11">SUM(IF(MOD(COLUMN($E11:$R11),2)=1,$E11:$R11,0))</f>
        <v>0</v>
      </c>
      <c r="T11" s="217">
        <f t="array" ref="T11">SUM(IF(MOD(COLUMN($E11:$R11),2)=0,$E11:$R11,0))</f>
        <v>0.47619047619047616</v>
      </c>
    </row>
    <row r="12" spans="1:20">
      <c r="A12" s="81" t="s">
        <v>6</v>
      </c>
    </row>
    <row r="13" spans="1:20">
      <c r="B13" s="13" t="s">
        <v>35</v>
      </c>
      <c r="C13" s="13" t="s">
        <v>36</v>
      </c>
      <c r="D13" s="13" t="s">
        <v>15</v>
      </c>
      <c r="E13" s="464" t="s">
        <v>37</v>
      </c>
      <c r="F13" s="465"/>
      <c r="G13" s="464" t="s">
        <v>38</v>
      </c>
      <c r="H13" s="465"/>
      <c r="I13" s="464" t="s">
        <v>39</v>
      </c>
      <c r="J13" s="465"/>
      <c r="K13" s="464" t="s">
        <v>40</v>
      </c>
      <c r="L13" s="465"/>
      <c r="M13" s="464" t="s">
        <v>41</v>
      </c>
      <c r="N13" s="465"/>
      <c r="O13" s="464" t="s">
        <v>42</v>
      </c>
      <c r="P13" s="465"/>
      <c r="Q13" s="464" t="s">
        <v>43</v>
      </c>
      <c r="R13" s="465"/>
      <c r="S13" s="464" t="s">
        <v>44</v>
      </c>
      <c r="T13" s="465"/>
    </row>
    <row r="14" spans="1:20">
      <c r="B14" s="13"/>
      <c r="C14" s="13"/>
      <c r="D14" s="13"/>
      <c r="E14" s="13" t="s">
        <v>16</v>
      </c>
      <c r="F14" s="13" t="s">
        <v>744</v>
      </c>
      <c r="G14" s="13" t="s">
        <v>16</v>
      </c>
      <c r="H14" s="13" t="s">
        <v>744</v>
      </c>
      <c r="I14" s="13" t="s">
        <v>16</v>
      </c>
      <c r="J14" s="13" t="s">
        <v>744</v>
      </c>
      <c r="K14" s="13" t="s">
        <v>16</v>
      </c>
      <c r="L14" s="13" t="s">
        <v>744</v>
      </c>
      <c r="M14" s="13" t="s">
        <v>16</v>
      </c>
      <c r="N14" s="13" t="s">
        <v>744</v>
      </c>
      <c r="O14" s="13" t="s">
        <v>16</v>
      </c>
      <c r="P14" s="13" t="s">
        <v>744</v>
      </c>
      <c r="Q14" s="13" t="s">
        <v>16</v>
      </c>
      <c r="R14" s="13" t="s">
        <v>744</v>
      </c>
      <c r="S14" s="13" t="s">
        <v>16</v>
      </c>
      <c r="T14" s="13" t="s">
        <v>744</v>
      </c>
    </row>
    <row r="15" spans="1:20">
      <c r="B15" s="3">
        <v>1</v>
      </c>
      <c r="C15" s="212" t="s">
        <v>46</v>
      </c>
      <c r="D15" s="3" t="s">
        <v>47</v>
      </c>
      <c r="E15" s="213">
        <f>VLOOKUP($C15,Huong!$B$4:$TZ$15,COUNTA(Huong!$B$3:$DR$3) + COUNTBLANK(Huong!$B$3:$DR$3)-1,FALSE)</f>
        <v>0</v>
      </c>
      <c r="F15" s="24">
        <f>VLOOKUP($C15,Huong!$B$4:$TZ$15,COUNTA(Huong!$B$3:$DR$3) + COUNTBLANK(Huong!$B$3:$BP$3),FALSE)</f>
        <v>0</v>
      </c>
      <c r="G15" s="214">
        <f>VLOOKUP($C15,Hoang!$B$4:$TZ$15,COUNTA(Hoang!$B$3:$DR$3) + COUNTBLANK(Hoang!$B$3:$DR$3)-1,FALSE)</f>
        <v>0</v>
      </c>
      <c r="H15" s="24">
        <f>VLOOKUP($C15,Hoang!$B$4:$TZ$15,COUNTA(Hoang!$B$3:$DR$3) + COUNTBLANK(Hoang!$B$3:$DR$3),FALSE)</f>
        <v>0</v>
      </c>
      <c r="I15" s="215">
        <f>VLOOKUP($C15,Quynh!$B$4:$TZ$15,COUNTA(Quynh!$B$3:$DR$3) + COUNTBLANK(Quynh!$B$3:$DR$3)-1,FALSE)</f>
        <v>0</v>
      </c>
      <c r="J15" s="24">
        <f>VLOOKUP($C15,Quynh!$B$4:$TZ$15,COUNTA(Quynh!$B$3:$DR$3) + COUNTBLANK(Quynh!$B$3:$DR$3),FALSE)</f>
        <v>0</v>
      </c>
      <c r="K15" s="215">
        <f>VLOOKUP($C15,Pho!$B$4:$TZ$15,COUNTA(Pho!$B$3:$DR$3) + COUNTBLANK(Pho!$B$3:$DR$3)-1,FALSE)</f>
        <v>0</v>
      </c>
      <c r="L15" s="24">
        <f>VLOOKUP($C15,Pho!$B$4:$TZ$15,COUNTA(Pho!$B$3:$DR$3) + COUNTBLANK(Pho!$B$3:$DR$3),FALSE)</f>
        <v>0</v>
      </c>
      <c r="M15" s="215">
        <f>VLOOKUP($C15,Thong!$B$4:$TZ$15,COUNTA(Thong!$B$3:$DR$3) + COUNTBLANK(Thong!$B$3:$DR$3)-1,FALSE)</f>
        <v>0</v>
      </c>
      <c r="N15" s="24">
        <f>VLOOKUP($C15,Thong!$B$4:$TZ$15,COUNTA(Thong!$B$3:$DR$3) + COUNTBLANK(Thong!$B$3:$DR$3),FALSE)</f>
        <v>0</v>
      </c>
      <c r="O15" s="215">
        <f>VLOOKUP($C15,Uyen!$B$4:$TZ$15,COUNTA(Uyen!$B$3:$DR$3) + COUNTBLANK(Uyen!$B$3:$DR$3)-1,FALSE)</f>
        <v>0</v>
      </c>
      <c r="P15" s="24">
        <f>VLOOKUP($C15,Uyen!$B$4:$TZ$15,COUNTA(Uyen!$B$3:$DR$3) + COUNTBLANK(Uyen!$B$3:$DR$3),FALSE)</f>
        <v>0</v>
      </c>
      <c r="Q15" s="215">
        <f>VLOOKUP($C15,Ngoc!$B$4:$TZ$15,COUNTA(Ngoc!$B$3:$DR$3) + COUNTBLANK(Ngoc!$B$3:$DR$3)-1,FALSE)</f>
        <v>0</v>
      </c>
      <c r="R15" s="24">
        <f>VLOOKUP($C15,Ngoc!$B$4:$TZ$15,COUNTA(Ngoc!$B$3:$DR$3) + COUNTBLANK(Ngoc!$B$3:$DR$3),FALSE)</f>
        <v>0</v>
      </c>
      <c r="S15" s="216">
        <f t="array" ref="S15">SUM(IF(MOD(COLUMN($E15:$R15),2)=1,$E15:$R15,0))</f>
        <v>0</v>
      </c>
      <c r="T15" s="217">
        <f t="array" ref="T15">SUM(IF(MOD(COLUMN($E15:$R15),2)=0,$E15:$R15,0))</f>
        <v>0</v>
      </c>
    </row>
    <row r="16" spans="1:20">
      <c r="B16" s="3">
        <v>2</v>
      </c>
      <c r="C16" s="2" t="s">
        <v>48</v>
      </c>
      <c r="D16" s="3" t="s">
        <v>49</v>
      </c>
      <c r="E16" s="213">
        <f>VLOOKUP($C16,Huong!$B$4:$TZ$15,COUNTA(Huong!$B$3:$DR$3) + COUNTBLANK(Huong!$B$3:$DR$3)-1,FALSE)</f>
        <v>0</v>
      </c>
      <c r="F16" s="24">
        <f>VLOOKUP($C16,Huong!$B$4:$TZ$15,COUNTA(Huong!$B$3:$DR$3) + COUNTBLANK(Huong!$B$3:$BP$3),FALSE)</f>
        <v>3.6842105263157891E-2</v>
      </c>
      <c r="G16" s="214">
        <f>VLOOKUP($C16,Hoang!$B$4:$TZ$15,COUNTA(Hoang!$B$3:$DR$3) + COUNTBLANK(Hoang!$B$3:$DR$3)-1,FALSE)</f>
        <v>0</v>
      </c>
      <c r="H16" s="24">
        <f>VLOOKUP($C16,Hoang!$B$4:$TZ$15,COUNTA(Hoang!$B$3:$DR$3) + COUNTBLANK(Hoang!$B$3:$DR$3),FALSE)</f>
        <v>0</v>
      </c>
      <c r="I16" s="215">
        <f>VLOOKUP($C16,Quynh!$B$4:$TZ$15,COUNTA(Quynh!$B$3:$DR$3) + COUNTBLANK(Quynh!$B$3:$DR$3)-1,FALSE)</f>
        <v>0</v>
      </c>
      <c r="J16" s="24">
        <f>VLOOKUP($C16,Quynh!$B$4:$TZ$15,COUNTA(Quynh!$B$3:$DR$3) + COUNTBLANK(Quynh!$B$3:$DR$3),FALSE)</f>
        <v>0</v>
      </c>
      <c r="K16" s="215">
        <f>VLOOKUP($C16,Pho!$B$4:$TZ$15,COUNTA(Pho!$B$3:$DR$3) + COUNTBLANK(Pho!$B$3:$DR$3)-1,FALSE)</f>
        <v>0</v>
      </c>
      <c r="L16" s="24">
        <f>VLOOKUP($C16,Pho!$B$4:$TZ$15,COUNTA(Pho!$B$3:$DR$3) + COUNTBLANK(Pho!$B$3:$DR$3),FALSE)</f>
        <v>0</v>
      </c>
      <c r="M16" s="215">
        <f>VLOOKUP($C16,Thong!$B$4:$TZ$15,COUNTA(Thong!$B$3:$DR$3) + COUNTBLANK(Thong!$B$3:$DR$3)-1,FALSE)</f>
        <v>0</v>
      </c>
      <c r="N16" s="24">
        <f>VLOOKUP($C16,Thong!$B$4:$TZ$15,COUNTA(Thong!$B$3:$DR$3) + COUNTBLANK(Thong!$B$3:$DR$3),FALSE)</f>
        <v>0</v>
      </c>
      <c r="O16" s="215">
        <f>VLOOKUP($C16,Uyen!$B$4:$TZ$15,COUNTA(Uyen!$B$3:$DR$3) + COUNTBLANK(Uyen!$B$3:$DR$3)-1,FALSE)</f>
        <v>0</v>
      </c>
      <c r="P16" s="24">
        <f>VLOOKUP($C16,Uyen!$B$4:$TZ$15,COUNTA(Uyen!$B$3:$DR$3) + COUNTBLANK(Uyen!$B$3:$DR$3),FALSE)</f>
        <v>0</v>
      </c>
      <c r="Q16" s="215">
        <f>VLOOKUP($C16,Ngoc!$B$4:$TZ$15,COUNTA(Ngoc!$B$3:$DR$3) + COUNTBLANK(Ngoc!$B$3:$DR$3)-1,FALSE)</f>
        <v>0</v>
      </c>
      <c r="R16" s="24">
        <f>VLOOKUP($C16,Ngoc!$B$4:$TZ$15,COUNTA(Ngoc!$B$3:$DR$3) + COUNTBLANK(Ngoc!$B$3:$DR$3),FALSE)</f>
        <v>0</v>
      </c>
      <c r="S16" s="216">
        <f t="array" ref="S16">SUM(IF(MOD(COLUMN($E16:$R16),2)=1,$E16:$R16,0))</f>
        <v>0</v>
      </c>
      <c r="T16" s="217">
        <f t="array" ref="T16">SUM(IF(MOD(COLUMN($E16:$R16),2)=0,$E16:$R16,0))</f>
        <v>3.6842105263157891E-2</v>
      </c>
    </row>
    <row r="17" spans="1:21">
      <c r="B17" s="3">
        <v>3</v>
      </c>
      <c r="C17" s="2" t="s">
        <v>50</v>
      </c>
      <c r="D17" s="3" t="s">
        <v>51</v>
      </c>
      <c r="E17" s="213">
        <f>VLOOKUP($C17,Huong!$B$4:$TZ$15,COUNTA(Huong!$B$3:$DR$3) + COUNTBLANK(Huong!$B$3:$DR$3)-1,FALSE)</f>
        <v>9</v>
      </c>
      <c r="F17" s="24">
        <f>VLOOKUP($C17,Huong!$B$4:$TZ$15,COUNTA(Huong!$B$3:$DR$3) + COUNTBLANK(Huong!$B$3:$BP$3),FALSE)</f>
        <v>6.8421052631578952E-2</v>
      </c>
      <c r="G17" s="214">
        <f>VLOOKUP($C17,Hoang!$B$4:$TZ$15,COUNTA(Hoang!$B$3:$DR$3) + COUNTBLANK(Hoang!$B$3:$DR$3)-1,FALSE)</f>
        <v>28</v>
      </c>
      <c r="H17" s="24">
        <f>VLOOKUP($C17,Hoang!$B$4:$TZ$15,COUNTA(Hoang!$B$3:$DR$3) + COUNTBLANK(Hoang!$B$3:$DR$3),FALSE)</f>
        <v>0.48235294117647054</v>
      </c>
      <c r="I17" s="215">
        <f>VLOOKUP($C17,Quynh!$B$4:$TZ$15,COUNTA(Quynh!$B$3:$DR$3) + COUNTBLANK(Quynh!$B$3:$DR$3)-1,FALSE)</f>
        <v>99</v>
      </c>
      <c r="J17" s="24">
        <f>VLOOKUP($C17,Quynh!$B$4:$TZ$15,COUNTA(Quynh!$B$3:$DR$3) + COUNTBLANK(Quynh!$B$3:$DR$3),FALSE)</f>
        <v>0.95238095238095233</v>
      </c>
      <c r="K17" s="215">
        <f>VLOOKUP($C17,Pho!$B$4:$TZ$15,COUNTA(Pho!$B$3:$DR$3) + COUNTBLANK(Pho!$B$3:$DR$3)-1,FALSE)</f>
        <v>22</v>
      </c>
      <c r="L17" s="24">
        <f>VLOOKUP($C17,Pho!$B$4:$TZ$15,COUNTA(Pho!$B$3:$DR$3) + COUNTBLANK(Pho!$B$3:$DR$3),FALSE)</f>
        <v>0.45454545454545453</v>
      </c>
      <c r="M17" s="215">
        <f>VLOOKUP($C17,Thong!$B$4:$TZ$15,COUNTA(Thong!$B$3:$DR$3) + COUNTBLANK(Thong!$B$3:$DR$3)-1,FALSE)</f>
        <v>78</v>
      </c>
      <c r="N17" s="24">
        <f>VLOOKUP($C17,Thong!$B$4:$TZ$15,COUNTA(Thong!$B$3:$DR$3) + COUNTBLANK(Thong!$B$3:$DR$3),FALSE)</f>
        <v>1</v>
      </c>
      <c r="O17" s="215">
        <f>VLOOKUP($C17,Uyen!$B$4:$TZ$15,COUNTA(Uyen!$B$3:$DR$3) + COUNTBLANK(Uyen!$B$3:$DR$3)-1,FALSE)</f>
        <v>29</v>
      </c>
      <c r="P17" s="24">
        <f>VLOOKUP($C17,Uyen!$B$4:$TZ$15,COUNTA(Uyen!$B$3:$DR$3) + COUNTBLANK(Uyen!$B$3:$DR$3),FALSE)</f>
        <v>0.55555555555555558</v>
      </c>
      <c r="Q17" s="215">
        <f>VLOOKUP($C17,Ngoc!$B$4:$TZ$15,COUNTA(Ngoc!$B$3:$DR$3) + COUNTBLANK(Ngoc!$B$3:$DR$3)-1,FALSE)</f>
        <v>52</v>
      </c>
      <c r="R17" s="24">
        <f>VLOOKUP($C17,Ngoc!$B$4:$TZ$15,COUNTA(Ngoc!$B$3:$DR$3) + COUNTBLANK(Ngoc!$B$3:$DR$3),FALSE)</f>
        <v>1</v>
      </c>
      <c r="S17" s="216">
        <f t="array" ref="S17">SUM(IF(MOD(COLUMN($E17:$R17),2)=1,$E17:$R17,0))</f>
        <v>317</v>
      </c>
      <c r="T17" s="217">
        <f t="array" ref="T17">SUM(IF(MOD(COLUMN($E17:$R17),2)=0,$E17:$R17,0))</f>
        <v>4.5132559562900116</v>
      </c>
    </row>
    <row r="18" spans="1:21">
      <c r="B18" s="3">
        <v>4</v>
      </c>
      <c r="C18" s="2" t="s">
        <v>52</v>
      </c>
      <c r="D18" s="3" t="s">
        <v>53</v>
      </c>
      <c r="E18" s="213">
        <f>VLOOKUP($C18,Huong!$B$4:$TZ$15,COUNTA(Huong!$B$3:$DR$3) + COUNTBLANK(Huong!$B$3:$DR$3)-1,FALSE)</f>
        <v>115</v>
      </c>
      <c r="F18" s="24">
        <f>VLOOKUP($C18,Huong!$B$4:$TZ$15,COUNTA(Huong!$B$3:$DR$3) + COUNTBLANK(Huong!$B$3:$BP$3),FALSE)</f>
        <v>0.6947368421052631</v>
      </c>
      <c r="G18" s="214">
        <f>VLOOKUP($C18,Hoang!$B$4:$TZ$15,COUNTA(Hoang!$B$3:$DR$3) + COUNTBLANK(Hoang!$B$3:$DR$3)-1,FALSE)</f>
        <v>0</v>
      </c>
      <c r="H18" s="24">
        <f>VLOOKUP($C18,Hoang!$B$4:$TZ$15,COUNTA(Hoang!$B$3:$DR$3) + COUNTBLANK(Hoang!$B$3:$DR$3),FALSE)</f>
        <v>0</v>
      </c>
      <c r="I18" s="215">
        <f>VLOOKUP($C18,Quynh!$B$4:$TZ$15,COUNTA(Quynh!$B$3:$DR$3) + COUNTBLANK(Quynh!$B$3:$DR$3)-1,FALSE)</f>
        <v>0</v>
      </c>
      <c r="J18" s="24">
        <f>VLOOKUP($C18,Quynh!$B$4:$TZ$15,COUNTA(Quynh!$B$3:$DR$3) + COUNTBLANK(Quynh!$B$3:$DR$3),FALSE)</f>
        <v>0</v>
      </c>
      <c r="K18" s="215">
        <f>VLOOKUP($C18,Pho!$B$4:$TZ$15,COUNTA(Pho!$B$3:$DR$3) + COUNTBLANK(Pho!$B$3:$DR$3)-1,FALSE)</f>
        <v>0</v>
      </c>
      <c r="L18" s="24">
        <f>VLOOKUP($C18,Pho!$B$4:$TZ$15,COUNTA(Pho!$B$3:$DR$3) + COUNTBLANK(Pho!$B$3:$DR$3),FALSE)</f>
        <v>0</v>
      </c>
      <c r="M18" s="215">
        <f>VLOOKUP($C18,Thong!$B$4:$TZ$15,COUNTA(Thong!$B$3:$DR$3) + COUNTBLANK(Thong!$B$3:$DR$3)-1,FALSE)</f>
        <v>0</v>
      </c>
      <c r="N18" s="24">
        <f>VLOOKUP($C18,Thong!$B$4:$TZ$15,COUNTA(Thong!$B$3:$DR$3) + COUNTBLANK(Thong!$B$3:$DR$3),FALSE)</f>
        <v>0</v>
      </c>
      <c r="O18" s="215">
        <f>VLOOKUP($C18,Uyen!$B$4:$TZ$15,COUNTA(Uyen!$B$3:$DR$3) + COUNTBLANK(Uyen!$B$3:$DR$3)-1,FALSE)</f>
        <v>0</v>
      </c>
      <c r="P18" s="24">
        <f>VLOOKUP($C18,Uyen!$B$4:$TZ$15,COUNTA(Uyen!$B$3:$DR$3) + COUNTBLANK(Uyen!$B$3:$DR$3),FALSE)</f>
        <v>0</v>
      </c>
      <c r="Q18" s="215">
        <f>VLOOKUP($C18,Ngoc!$B$4:$TZ$15,COUNTA(Ngoc!$B$3:$DR$3) + COUNTBLANK(Ngoc!$B$3:$DR$3)-1,FALSE)</f>
        <v>0</v>
      </c>
      <c r="R18" s="24">
        <f>VLOOKUP($C18,Ngoc!$B$4:$TZ$15,COUNTA(Ngoc!$B$3:$DR$3) + COUNTBLANK(Ngoc!$B$3:$DR$3),FALSE)</f>
        <v>0</v>
      </c>
      <c r="S18" s="216">
        <f t="array" ref="S18">SUM(IF(MOD(COLUMN($E18:$R18),2)=1,$E18:$R18,0))</f>
        <v>115</v>
      </c>
      <c r="T18" s="217">
        <f t="array" ref="T18">SUM(IF(MOD(COLUMN($E18:$R18),2)=0,$E18:$R18,0))</f>
        <v>0.6947368421052631</v>
      </c>
    </row>
    <row r="19" spans="1:21">
      <c r="B19" s="3">
        <v>5</v>
      </c>
      <c r="C19" s="2" t="s">
        <v>54</v>
      </c>
      <c r="D19" s="3" t="s">
        <v>55</v>
      </c>
      <c r="E19" s="213">
        <f>VLOOKUP($C19,Huong!$B$4:$TZ$15,COUNTA(Huong!$B$3:$DR$3) + COUNTBLANK(Huong!$B$3:$DR$3)-1,FALSE)</f>
        <v>0</v>
      </c>
      <c r="F19" s="24">
        <f>VLOOKUP($C19,Huong!$B$4:$TZ$15,COUNTA(Huong!$B$3:$DR$3) + COUNTBLANK(Huong!$B$3:$BP$3),FALSE)</f>
        <v>0</v>
      </c>
      <c r="G19" s="214">
        <f>VLOOKUP($C19,Hoang!$B$4:$TZ$15,COUNTA(Hoang!$B$3:$DR$3) + COUNTBLANK(Hoang!$B$3:$DR$3)-1,FALSE)</f>
        <v>38</v>
      </c>
      <c r="H19" s="24">
        <f>VLOOKUP($C19,Hoang!$B$4:$TZ$15,COUNTA(Hoang!$B$3:$DR$3) + COUNTBLANK(Hoang!$B$3:$DR$3),FALSE)</f>
        <v>9.4117647058823528E-2</v>
      </c>
      <c r="I19" s="215">
        <f>VLOOKUP($C19,Quynh!$B$4:$TZ$15,COUNTA(Quynh!$B$3:$DR$3) + COUNTBLANK(Quynh!$B$3:$DR$3)-1,FALSE)</f>
        <v>0</v>
      </c>
      <c r="J19" s="24">
        <f>VLOOKUP($C19,Quynh!$B$4:$TZ$15,COUNTA(Quynh!$B$3:$DR$3) + COUNTBLANK(Quynh!$B$3:$DR$3),FALSE)</f>
        <v>0</v>
      </c>
      <c r="K19" s="215">
        <f>VLOOKUP($C19,Pho!$B$4:$TZ$15,COUNTA(Pho!$B$3:$DR$3) + COUNTBLANK(Pho!$B$3:$DR$3)-1,FALSE)</f>
        <v>0</v>
      </c>
      <c r="L19" s="24">
        <f>VLOOKUP($C19,Pho!$B$4:$TZ$15,COUNTA(Pho!$B$3:$DR$3) + COUNTBLANK(Pho!$B$3:$DR$3),FALSE)</f>
        <v>0</v>
      </c>
      <c r="M19" s="215">
        <f>VLOOKUP($C19,Thong!$B$4:$TZ$15,COUNTA(Thong!$B$3:$DR$3) + COUNTBLANK(Thong!$B$3:$DR$3)-1,FALSE)</f>
        <v>0</v>
      </c>
      <c r="N19" s="24">
        <f>VLOOKUP($C19,Thong!$B$4:$TZ$15,COUNTA(Thong!$B$3:$DR$3) + COUNTBLANK(Thong!$B$3:$DR$3),FALSE)</f>
        <v>0</v>
      </c>
      <c r="O19" s="215">
        <f>VLOOKUP($C19,Uyen!$B$4:$TZ$15,COUNTA(Uyen!$B$3:$DR$3) + COUNTBLANK(Uyen!$B$3:$DR$3)-1,FALSE)</f>
        <v>0</v>
      </c>
      <c r="P19" s="24">
        <f>VLOOKUP($C19,Uyen!$B$4:$TZ$15,COUNTA(Uyen!$B$3:$DR$3) + COUNTBLANK(Uyen!$B$3:$DR$3),FALSE)</f>
        <v>0</v>
      </c>
      <c r="Q19" s="215">
        <f>VLOOKUP($C19,Ngoc!$B$4:$TZ$15,COUNTA(Ngoc!$B$3:$DR$3) + COUNTBLANK(Ngoc!$B$3:$DR$3)-1,FALSE)</f>
        <v>0</v>
      </c>
      <c r="R19" s="24">
        <f>VLOOKUP($C19,Ngoc!$B$4:$TZ$15,COUNTA(Ngoc!$B$3:$DR$3) + COUNTBLANK(Ngoc!$B$3:$DR$3),FALSE)</f>
        <v>0</v>
      </c>
      <c r="S19" s="216">
        <f t="array" ref="S19">SUM(IF(MOD(COLUMN($E19:$R19),2)=1,$E19:$R19,0))</f>
        <v>38</v>
      </c>
      <c r="T19" s="217">
        <f t="array" ref="T19">SUM(IF(MOD(COLUMN($E19:$R19),2)=0,$E19:$R19,0))</f>
        <v>9.4117647058823528E-2</v>
      </c>
    </row>
    <row r="20" spans="1:21" ht="51">
      <c r="B20" s="3">
        <v>6</v>
      </c>
      <c r="C20" s="2" t="s">
        <v>56</v>
      </c>
      <c r="D20" s="3" t="s">
        <v>57</v>
      </c>
      <c r="E20" s="213">
        <f>VLOOKUP($C20,Huong!$B$4:$TZ$15,COUNTA(Huong!$B$3:$DR$3) + COUNTBLANK(Huong!$B$3:$DR$3)-1,FALSE)</f>
        <v>0</v>
      </c>
      <c r="F20" s="24">
        <f>VLOOKUP($C20,Huong!$B$4:$TZ$15,COUNTA(Huong!$B$3:$DR$3) + COUNTBLANK(Huong!$B$3:$BP$3),FALSE)</f>
        <v>5.2631578947368418E-2</v>
      </c>
      <c r="G20" s="214">
        <f>VLOOKUP($C20,Hoang!$B$4:$TZ$15,COUNTA(Hoang!$B$3:$DR$3) + COUNTBLANK(Hoang!$B$3:$DR$3)-1,FALSE)</f>
        <v>18</v>
      </c>
      <c r="H20" s="24">
        <f>VLOOKUP($C20,Hoang!$B$4:$TZ$15,COUNTA(Hoang!$B$3:$DR$3) + COUNTBLANK(Hoang!$B$3:$DR$3),FALSE)</f>
        <v>0.42352941176470588</v>
      </c>
      <c r="I20" s="215">
        <f>VLOOKUP($C20,Quynh!$B$4:$TZ$15,COUNTA(Quynh!$B$3:$DR$3) + COUNTBLANK(Quynh!$B$3:$DR$3)-1,FALSE)</f>
        <v>0</v>
      </c>
      <c r="J20" s="24">
        <f>VLOOKUP($C20,Quynh!$B$4:$TZ$15,COUNTA(Quynh!$B$3:$DR$3) + COUNTBLANK(Quynh!$B$3:$DR$3),FALSE)</f>
        <v>0</v>
      </c>
      <c r="K20" s="215">
        <f>VLOOKUP($C20,Pho!$B$4:$TZ$15,COUNTA(Pho!$B$3:$DR$3) + COUNTBLANK(Pho!$B$3:$DR$3)-1,FALSE)</f>
        <v>0</v>
      </c>
      <c r="L20" s="24">
        <f>VLOOKUP($C20,Pho!$B$4:$TZ$15,COUNTA(Pho!$B$3:$DR$3) + COUNTBLANK(Pho!$B$3:$DR$3),FALSE)</f>
        <v>0.31818181818181818</v>
      </c>
      <c r="M20" s="215">
        <f>VLOOKUP($C20,Thong!$B$4:$TZ$15,COUNTA(Thong!$B$3:$DR$3) + COUNTBLANK(Thong!$B$3:$DR$3)-1,FALSE)</f>
        <v>0</v>
      </c>
      <c r="N20" s="24">
        <f>VLOOKUP($C20,Thong!$B$4:$TZ$15,COUNTA(Thong!$B$3:$DR$3) + COUNTBLANK(Thong!$B$3:$DR$3),FALSE)</f>
        <v>0</v>
      </c>
      <c r="O20" s="215">
        <f>VLOOKUP($C20,Uyen!$B$4:$TZ$15,COUNTA(Uyen!$B$3:$DR$3) + COUNTBLANK(Uyen!$B$3:$DR$3)-1,FALSE)</f>
        <v>0</v>
      </c>
      <c r="P20" s="24">
        <f>VLOOKUP($C20,Uyen!$B$4:$TZ$15,COUNTA(Uyen!$B$3:$DR$3) + COUNTBLANK(Uyen!$B$3:$DR$3),FALSE)</f>
        <v>0.33333333333333331</v>
      </c>
      <c r="Q20" s="215">
        <f>VLOOKUP($C20,Ngoc!$B$4:$TZ$15,COUNTA(Ngoc!$B$3:$DR$3) + COUNTBLANK(Ngoc!$B$3:$DR$3)-1,FALSE)</f>
        <v>0</v>
      </c>
      <c r="R20" s="24">
        <f>VLOOKUP($C20,Ngoc!$B$4:$TZ$15,COUNTA(Ngoc!$B$3:$DR$3) + COUNTBLANK(Ngoc!$B$3:$DR$3),FALSE)</f>
        <v>0</v>
      </c>
      <c r="S20" s="216">
        <f t="array" ref="S20">SUM(IF(MOD(COLUMN($E20:$R20),2)=1,$E20:$R20,0))</f>
        <v>18</v>
      </c>
      <c r="T20" s="217">
        <f t="array" ref="T20">SUM(IF(MOD(COLUMN($E20:$R20),2)=0,$E20:$R20,0))</f>
        <v>1.1276761422272257</v>
      </c>
      <c r="U20" s="139" t="s">
        <v>60</v>
      </c>
    </row>
    <row r="21" spans="1:21" ht="25.5">
      <c r="B21" s="3">
        <v>7</v>
      </c>
      <c r="C21" s="2" t="s">
        <v>21</v>
      </c>
      <c r="D21" s="3" t="s">
        <v>58</v>
      </c>
      <c r="E21" s="213">
        <f>VLOOKUP($C21,Huong!$B$4:$TZ$15,COUNTA(Huong!$B$3:$DR$3) + COUNTBLANK(Huong!$B$3:$DR$3)-1,FALSE)</f>
        <v>0</v>
      </c>
      <c r="F21" s="24">
        <f>VLOOKUP($C21,Huong!$B$4:$TZ$15,COUNTA(Huong!$B$3:$DR$3) + COUNTBLANK(Huong!$B$3:$BP$3),FALSE)</f>
        <v>0.14736842105263157</v>
      </c>
      <c r="G21" s="214">
        <f>VLOOKUP($C21,Hoang!$B$4:$TZ$15,COUNTA(Hoang!$B$3:$DR$3) + COUNTBLANK(Hoang!$B$3:$DR$3)-1,FALSE)</f>
        <v>0</v>
      </c>
      <c r="H21" s="24">
        <f>VLOOKUP($C21,Hoang!$B$4:$TZ$15,COUNTA(Hoang!$B$3:$DR$3) + COUNTBLANK(Hoang!$B$3:$DR$3),FALSE)</f>
        <v>0</v>
      </c>
      <c r="I21" s="215">
        <f>VLOOKUP($C21,Quynh!$B$4:$TZ$15,COUNTA(Quynh!$B$3:$DR$3) + COUNTBLANK(Quynh!$B$3:$DR$3)-1,FALSE)</f>
        <v>0</v>
      </c>
      <c r="J21" s="24">
        <f>VLOOKUP($C21,Quynh!$B$4:$TZ$15,COUNTA(Quynh!$B$3:$DR$3) + COUNTBLANK(Quynh!$B$3:$DR$3),FALSE)</f>
        <v>0</v>
      </c>
      <c r="K21" s="215">
        <f>VLOOKUP($C21,Pho!$B$4:$TZ$15,COUNTA(Pho!$B$3:$DR$3) + COUNTBLANK(Pho!$B$3:$DR$3)-1,FALSE)</f>
        <v>0</v>
      </c>
      <c r="L21" s="24">
        <f>VLOOKUP($C21,Pho!$B$4:$TZ$15,COUNTA(Pho!$B$3:$DR$3) + COUNTBLANK(Pho!$B$3:$DR$3),FALSE)</f>
        <v>0</v>
      </c>
      <c r="M21" s="215">
        <f>VLOOKUP($C21,Thong!$B$4:$TZ$15,COUNTA(Thong!$B$3:$DR$3) + COUNTBLANK(Thong!$B$3:$DR$3)-1,FALSE)</f>
        <v>0</v>
      </c>
      <c r="N21" s="24">
        <f>VLOOKUP($C21,Thong!$B$4:$TZ$15,COUNTA(Thong!$B$3:$DR$3) + COUNTBLANK(Thong!$B$3:$DR$3),FALSE)</f>
        <v>0</v>
      </c>
      <c r="O21" s="215">
        <f>VLOOKUP($C21,Uyen!$B$4:$TZ$15,COUNTA(Uyen!$B$3:$DR$3) + COUNTBLANK(Uyen!$B$3:$DR$3)-1,FALSE)</f>
        <v>0</v>
      </c>
      <c r="P21" s="24">
        <f>VLOOKUP($C21,Uyen!$B$4:$TZ$15,COUNTA(Uyen!$B$3:$DR$3) + COUNTBLANK(Uyen!$B$3:$DR$3),FALSE)</f>
        <v>0.1111111111111111</v>
      </c>
      <c r="Q21" s="215">
        <f>VLOOKUP($C21,Ngoc!$B$4:$TZ$15,COUNTA(Ngoc!$B$3:$DR$3) + COUNTBLANK(Ngoc!$B$3:$DR$3)-1,FALSE)</f>
        <v>0</v>
      </c>
      <c r="R21" s="24">
        <f>VLOOKUP($C21,Ngoc!$B$4:$TZ$15,COUNTA(Ngoc!$B$3:$DR$3) + COUNTBLANK(Ngoc!$B$3:$DR$3),FALSE)</f>
        <v>0</v>
      </c>
      <c r="S21" s="216">
        <f t="array" ref="S21">SUM(IF(MOD(COLUMN($E21:$R21),2)=1,$E21:$R21,0))</f>
        <v>0</v>
      </c>
      <c r="T21" s="217">
        <f t="array" ref="T21">SUM(IF(MOD(COLUMN($E21:$R21),2)=0,$E21:$R21,0))</f>
        <v>0.25847953216374264</v>
      </c>
      <c r="U21" s="139" t="s">
        <v>61</v>
      </c>
    </row>
    <row r="22" spans="1:21">
      <c r="B22" s="3">
        <v>8</v>
      </c>
      <c r="C22" s="2" t="s">
        <v>22</v>
      </c>
      <c r="D22" s="3" t="s">
        <v>59</v>
      </c>
      <c r="E22" s="213">
        <f>VLOOKUP($C22,Huong!$B$4:$TZ$15,COUNTA(Huong!$B$3:$DR$3) + COUNTBLANK(Huong!$B$3:$DR$3)-1,FALSE)</f>
        <v>0</v>
      </c>
      <c r="F22" s="24">
        <f>VLOOKUP($C22,Huong!$B$4:$TZ$15,COUNTA(Huong!$B$3:$DR$3) + COUNTBLANK(Huong!$B$3:$BP$3),FALSE)</f>
        <v>0</v>
      </c>
      <c r="G22" s="214">
        <f>VLOOKUP($C22,Hoang!$B$4:$TZ$15,COUNTA(Hoang!$B$3:$DR$3) + COUNTBLANK(Hoang!$B$3:$DR$3)-1,FALSE)</f>
        <v>0</v>
      </c>
      <c r="H22" s="24">
        <f>VLOOKUP($C22,Hoang!$B$4:$TZ$15,COUNTA(Hoang!$B$3:$DR$3) + COUNTBLANK(Hoang!$B$3:$DR$3),FALSE)</f>
        <v>0</v>
      </c>
      <c r="I22" s="215">
        <f>VLOOKUP($C22,Quynh!$B$4:$TZ$15,COUNTA(Quynh!$B$3:$DR$3) + COUNTBLANK(Quynh!$B$3:$DR$3)-1,FALSE)</f>
        <v>0</v>
      </c>
      <c r="J22" s="24">
        <f>VLOOKUP($C22,Quynh!$B$4:$TZ$15,COUNTA(Quynh!$B$3:$DR$3) + COUNTBLANK(Quynh!$B$3:$DR$3),FALSE)</f>
        <v>4.7619047619047616E-2</v>
      </c>
      <c r="K22" s="215">
        <f>VLOOKUP($C22,Pho!$B$4:$TZ$15,COUNTA(Pho!$B$3:$DR$3) + COUNTBLANK(Pho!$B$3:$DR$3)-1,FALSE)</f>
        <v>0</v>
      </c>
      <c r="L22" s="24">
        <f>VLOOKUP($C22,Pho!$B$4:$TZ$15,COUNTA(Pho!$B$3:$DR$3) + COUNTBLANK(Pho!$B$3:$DR$3),FALSE)</f>
        <v>0.22727272727272727</v>
      </c>
      <c r="M22" s="215">
        <f>VLOOKUP($C22,Thong!$B$4:$TZ$15,COUNTA(Thong!$B$3:$DR$3) + COUNTBLANK(Thong!$B$3:$DR$3)-1,FALSE)</f>
        <v>0</v>
      </c>
      <c r="N22" s="24">
        <f>VLOOKUP($C22,Thong!$B$4:$TZ$15,COUNTA(Thong!$B$3:$DR$3) + COUNTBLANK(Thong!$B$3:$DR$3),FALSE)</f>
        <v>0</v>
      </c>
      <c r="O22" s="215">
        <f>VLOOKUP($C22,Uyen!$B$4:$TZ$15,COUNTA(Uyen!$B$3:$DR$3) + COUNTBLANK(Uyen!$B$3:$DR$3)-1,FALSE)</f>
        <v>0</v>
      </c>
      <c r="P22" s="24">
        <f>VLOOKUP($C22,Uyen!$B$4:$TZ$15,COUNTA(Uyen!$B$3:$DR$3) + COUNTBLANK(Uyen!$B$3:$DR$3),FALSE)</f>
        <v>0</v>
      </c>
      <c r="Q22" s="215">
        <f>VLOOKUP($C22,Ngoc!$B$4:$TZ$15,COUNTA(Ngoc!$B$3:$DR$3) + COUNTBLANK(Ngoc!$B$3:$DR$3)-1,FALSE)</f>
        <v>0</v>
      </c>
      <c r="R22" s="24">
        <f>VLOOKUP($C22,Ngoc!$B$4:$TZ$15,COUNTA(Ngoc!$B$3:$DR$3) + COUNTBLANK(Ngoc!$B$3:$DR$3),FALSE)</f>
        <v>0</v>
      </c>
      <c r="S22" s="216">
        <f t="array" ref="S22">SUM(IF(MOD(COLUMN($E22:$R22),2)=1,$E22:$R22,0))</f>
        <v>0</v>
      </c>
      <c r="T22" s="217">
        <f t="array" ref="T22">SUM(IF(MOD(COLUMN($E22:$R22),2)=0,$E22:$R22,0))</f>
        <v>0.27489177489177485</v>
      </c>
      <c r="U22" t="s">
        <v>62</v>
      </c>
    </row>
    <row r="23" spans="1:21">
      <c r="A23" s="81" t="s">
        <v>7</v>
      </c>
    </row>
    <row r="24" spans="1:21">
      <c r="B24" s="13" t="s">
        <v>35</v>
      </c>
      <c r="C24" s="13" t="s">
        <v>36</v>
      </c>
      <c r="D24" s="13" t="s">
        <v>15</v>
      </c>
      <c r="E24" s="464" t="s">
        <v>37</v>
      </c>
      <c r="F24" s="465"/>
      <c r="G24" s="464" t="s">
        <v>38</v>
      </c>
      <c r="H24" s="465"/>
      <c r="I24" s="464" t="s">
        <v>39</v>
      </c>
      <c r="J24" s="465"/>
      <c r="K24" s="464" t="s">
        <v>40</v>
      </c>
      <c r="L24" s="465"/>
      <c r="M24" s="464" t="s">
        <v>41</v>
      </c>
      <c r="N24" s="465"/>
      <c r="O24" s="464" t="s">
        <v>42</v>
      </c>
      <c r="P24" s="465"/>
      <c r="Q24" s="464" t="s">
        <v>43</v>
      </c>
      <c r="R24" s="465"/>
      <c r="S24" s="464" t="s">
        <v>44</v>
      </c>
      <c r="T24" s="465"/>
    </row>
    <row r="25" spans="1:21">
      <c r="B25" s="13"/>
      <c r="C25" s="13"/>
      <c r="D25" s="13"/>
      <c r="E25" s="13" t="s">
        <v>16</v>
      </c>
      <c r="F25" s="13" t="s">
        <v>744</v>
      </c>
      <c r="G25" s="13" t="s">
        <v>16</v>
      </c>
      <c r="H25" s="13" t="s">
        <v>744</v>
      </c>
      <c r="I25" s="13" t="s">
        <v>16</v>
      </c>
      <c r="J25" s="13" t="s">
        <v>744</v>
      </c>
      <c r="K25" s="13" t="s">
        <v>16</v>
      </c>
      <c r="L25" s="13" t="s">
        <v>744</v>
      </c>
      <c r="M25" s="13" t="s">
        <v>16</v>
      </c>
      <c r="N25" s="13" t="s">
        <v>744</v>
      </c>
      <c r="O25" s="13" t="s">
        <v>16</v>
      </c>
      <c r="P25" s="13" t="s">
        <v>744</v>
      </c>
      <c r="Q25" s="13" t="s">
        <v>16</v>
      </c>
      <c r="R25" s="13" t="s">
        <v>744</v>
      </c>
      <c r="S25" s="13" t="s">
        <v>16</v>
      </c>
      <c r="T25" s="13" t="s">
        <v>744</v>
      </c>
    </row>
    <row r="26" spans="1:21">
      <c r="B26" s="3">
        <v>1</v>
      </c>
      <c r="C26" s="212" t="s">
        <v>46</v>
      </c>
      <c r="D26" s="3" t="s">
        <v>47</v>
      </c>
      <c r="E26" s="213">
        <f>VLOOKUP($C26,Huong!$B$4:$TZ$15,COUNTA(Huong!$B$3:$FX$3) + COUNTBLANK(Huong!$B$3:$FX$3)-1,FALSE)</f>
        <v>0</v>
      </c>
      <c r="F26" s="24">
        <f>VLOOKUP($C26,Huong!$B$4:$TZ$15,COUNTA(Huong!$B$3:$FX$3) + COUNTBLANK(Huong!$B$3:$FX$3),FALSE)</f>
        <v>0</v>
      </c>
      <c r="G26" s="214">
        <f>VLOOKUP($C26,Hoang!$B$4:$TZ$15,COUNTA(Hoang!$B$3:$FX$3) + COUNTBLANK(Hoang!$B$3:$FX$3)-1,FALSE)</f>
        <v>0</v>
      </c>
      <c r="H26" s="24">
        <f>VLOOKUP($C26,Hoang!$B$4:$TZ$15,COUNTA(Hoang!$B$3:$FX$3) + COUNTBLANK(Hoang!$B$3:$FX$3),FALSE)</f>
        <v>0</v>
      </c>
      <c r="I26" s="215">
        <f>VLOOKUP($C26,Quynh!$B$4:$TZ$15,COUNTA(Quynh!$B$3:$FX$3) + COUNTBLANK(Quynh!$B$3:$FX$3)-1,FALSE)</f>
        <v>0</v>
      </c>
      <c r="J26" s="24">
        <f>VLOOKUP($C26,Quynh!$B$4:$TZ$15,COUNTA(Quynh!$B$3:$FX$3) + COUNTBLANK(Quynh!$B$3:$FX$3),FALSE)</f>
        <v>0</v>
      </c>
      <c r="K26" s="215">
        <f>VLOOKUP($C26,Pho!$B$4:$TZ$15,COUNTA(Pho!$B$3:$FX$3) + COUNTBLANK(Pho!$B$3:$FX$3)-1,FALSE)</f>
        <v>0</v>
      </c>
      <c r="L26" s="24">
        <f>VLOOKUP($C26,Pho!$B$4:$TZ$15,COUNTA(Pho!$B$3:$FX$3) + COUNTBLANK(Pho!$B$3:$FX$3),FALSE)</f>
        <v>0</v>
      </c>
      <c r="M26" s="215">
        <f>VLOOKUP($C26,Thong!$B$4:$TZ$15,COUNTA(Thong!$B$3:$FX$3) + COUNTBLANK(Thong!$B$3:$FX$3)-1,FALSE)</f>
        <v>0</v>
      </c>
      <c r="N26" s="24">
        <f>VLOOKUP($C26,Thong!$B$4:$TZ$15,COUNTA(Thong!$B$3:$FX$3) + COUNTBLANK(Thong!$B$3:$FX$3),FALSE)</f>
        <v>0</v>
      </c>
      <c r="O26" s="215">
        <f>VLOOKUP($C26,Uyen!$B$4:$TZ$15,COUNTA(Uyen!$B$3:$FX$3) + COUNTBLANK(Uyen!$B$3:$FX$3)-1,FALSE)</f>
        <v>0</v>
      </c>
      <c r="P26" s="24">
        <f>VLOOKUP($C26,Uyen!$B$4:$TZ$15,COUNTA(Uyen!$B$3:$FX$3) + COUNTBLANK(Uyen!$B$3:$FX$3),FALSE)</f>
        <v>0</v>
      </c>
      <c r="Q26" s="215">
        <f>VLOOKUP($C26,Ngoc!$B$4:$TZ$15,COUNTA(Ngoc!$B$3:$FX$3) + COUNTBLANK(Ngoc!$B$3:$FX$3)-1,FALSE)</f>
        <v>0</v>
      </c>
      <c r="R26" s="24">
        <f>VLOOKUP($C26,Ngoc!$B$4:$TZ$15,COUNTA(Ngoc!$B$3:$FX$3) + COUNTBLANK(Ngoc!$B$3:$FX$3),FALSE)</f>
        <v>0</v>
      </c>
      <c r="S26" s="216">
        <f t="array" ref="S26">SUM(IF(MOD(COLUMN($E26:$R26),2)=1,$E26:$R26,0))</f>
        <v>0</v>
      </c>
      <c r="T26" s="217">
        <f t="array" ref="T26">SUM(IF(MOD(COLUMN($E26:$R26),2)=0,$E26:$R26,0))</f>
        <v>0</v>
      </c>
    </row>
    <row r="27" spans="1:21">
      <c r="B27" s="3">
        <v>2</v>
      </c>
      <c r="C27" s="2" t="s">
        <v>48</v>
      </c>
      <c r="D27" s="3" t="s">
        <v>49</v>
      </c>
      <c r="E27" s="213">
        <f>VLOOKUP($C27,Huong!$B$4:$TZ$15,COUNTA(Huong!$B$3:$FX$3) + COUNTBLANK(Huong!$B$3:$FX$3)-1,FALSE)</f>
        <v>0</v>
      </c>
      <c r="F27" s="24">
        <f>VLOOKUP($C27,Huong!$B$4:$TZ$15,COUNTA(Huong!$B$3:$FX$3) + COUNTBLANK(Huong!$B$3:$FX$3),FALSE)</f>
        <v>0</v>
      </c>
      <c r="G27" s="214">
        <f>VLOOKUP($C27,Hoang!$B$4:$TZ$15,COUNTA(Hoang!$B$3:$FX$3) + COUNTBLANK(Hoang!$B$3:$FX$3)-1,FALSE)</f>
        <v>0</v>
      </c>
      <c r="H27" s="24">
        <f>VLOOKUP($C27,Hoang!$B$4:$TZ$15,COUNTA(Hoang!$B$3:$FX$3) + COUNTBLANK(Hoang!$B$3:$FX$3),FALSE)</f>
        <v>0</v>
      </c>
      <c r="I27" s="215">
        <f>VLOOKUP($C27,Quynh!$B$4:$TZ$15,COUNTA(Quynh!$B$3:$FX$3) + COUNTBLANK(Quynh!$B$3:$FX$3)-1,FALSE)</f>
        <v>0</v>
      </c>
      <c r="J27" s="24">
        <f>VLOOKUP($C27,Quynh!$B$4:$TZ$15,COUNTA(Quynh!$B$3:$FX$3) + COUNTBLANK(Quynh!$B$3:$FX$3),FALSE)</f>
        <v>0</v>
      </c>
      <c r="K27" s="215">
        <f>VLOOKUP($C27,Pho!$B$4:$TZ$15,COUNTA(Pho!$B$3:$FX$3) + COUNTBLANK(Pho!$B$3:$FX$3)-1,FALSE)</f>
        <v>0</v>
      </c>
      <c r="L27" s="24">
        <f>VLOOKUP($C27,Pho!$B$4:$TZ$15,COUNTA(Pho!$B$3:$FX$3) + COUNTBLANK(Pho!$B$3:$FX$3),FALSE)</f>
        <v>0</v>
      </c>
      <c r="M27" s="215">
        <f>VLOOKUP($C27,Thong!$B$4:$TZ$15,COUNTA(Thong!$B$3:$FX$3) + COUNTBLANK(Thong!$B$3:$FX$3)-1,FALSE)</f>
        <v>0</v>
      </c>
      <c r="N27" s="24">
        <f>VLOOKUP($C27,Thong!$B$4:$TZ$15,COUNTA(Thong!$B$3:$FX$3) + COUNTBLANK(Thong!$B$3:$FX$3),FALSE)</f>
        <v>0</v>
      </c>
      <c r="O27" s="215">
        <f>VLOOKUP($C27,Uyen!$B$4:$TZ$15,COUNTA(Uyen!$B$3:$FX$3) + COUNTBLANK(Uyen!$B$3:$FX$3)-1,FALSE)</f>
        <v>0</v>
      </c>
      <c r="P27" s="24">
        <f>VLOOKUP($C27,Uyen!$B$4:$TZ$15,COUNTA(Uyen!$B$3:$FX$3) + COUNTBLANK(Uyen!$B$3:$FX$3),FALSE)</f>
        <v>0</v>
      </c>
      <c r="Q27" s="215">
        <f>VLOOKUP($C27,Ngoc!$B$4:$TZ$15,COUNTA(Ngoc!$B$3:$FX$3) + COUNTBLANK(Ngoc!$B$3:$FX$3)-1,FALSE)</f>
        <v>0</v>
      </c>
      <c r="R27" s="24">
        <f>VLOOKUP($C27,Ngoc!$B$4:$TZ$15,COUNTA(Ngoc!$B$3:$FX$3) + COUNTBLANK(Ngoc!$B$3:$FX$3),FALSE)</f>
        <v>0</v>
      </c>
      <c r="S27" s="216">
        <f t="array" ref="S27">SUM(IF(MOD(COLUMN($E27:$R27),2)=1,$E27:$R27,0))</f>
        <v>0</v>
      </c>
      <c r="T27" s="217">
        <f t="array" ref="T27">SUM(IF(MOD(COLUMN($E27:$R27),2)=0,$E27:$R27,0))</f>
        <v>0</v>
      </c>
    </row>
    <row r="28" spans="1:21">
      <c r="B28" s="3">
        <v>3</v>
      </c>
      <c r="C28" s="2" t="s">
        <v>50</v>
      </c>
      <c r="D28" s="3" t="s">
        <v>51</v>
      </c>
      <c r="E28" s="213">
        <f>VLOOKUP($C28,Huong!$B$4:$TZ$15,COUNTA(Huong!$B$3:$FX$3) + COUNTBLANK(Huong!$B$3:$FX$3)-1,FALSE)</f>
        <v>0</v>
      </c>
      <c r="F28" s="24">
        <f>VLOOKUP($C28,Huong!$B$4:$TZ$15,COUNTA(Huong!$B$3:$FX$3) + COUNTBLANK(Huong!$B$3:$FX$3),FALSE)</f>
        <v>0</v>
      </c>
      <c r="G28" s="214">
        <f>VLOOKUP($C28,Hoang!$B$4:$TZ$15,COUNTA(Hoang!$B$3:$FX$3) + COUNTBLANK(Hoang!$B$3:$FX$3)-1,FALSE)</f>
        <v>18</v>
      </c>
      <c r="H28" s="24">
        <f>VLOOKUP($C28,Hoang!$B$4:$TZ$15,COUNTA(Hoang!$B$3:$FX$3) + COUNTBLANK(Hoang!$B$3:$FX$3),FALSE)</f>
        <v>0.13799999999999998</v>
      </c>
      <c r="I28" s="215">
        <f>VLOOKUP($C28,Quynh!$B$4:$TZ$15,COUNTA(Quynh!$B$3:$FX$3) + COUNTBLANK(Quynh!$B$3:$FX$3)-1,FALSE)</f>
        <v>53</v>
      </c>
      <c r="J28" s="24">
        <f>VLOOKUP($C28,Quynh!$B$4:$TZ$15,COUNTA(Quynh!$B$3:$FX$3) + COUNTBLANK(Quynh!$B$3:$FX$3),FALSE)</f>
        <v>0.81333333333333324</v>
      </c>
      <c r="K28" s="215">
        <f>VLOOKUP($C28,Pho!$B$4:$TZ$15,COUNTA(Pho!$B$3:$FX$3) + COUNTBLANK(Pho!$B$3:$FX$3)-1,FALSE)</f>
        <v>13</v>
      </c>
      <c r="L28" s="24">
        <f>VLOOKUP($C28,Pho!$B$4:$TZ$15,COUNTA(Pho!$B$3:$FX$3) + COUNTBLANK(Pho!$B$3:$FX$3),FALSE)</f>
        <v>0.2</v>
      </c>
      <c r="M28" s="215">
        <f>VLOOKUP($C28,Thong!$B$4:$TZ$15,COUNTA(Thong!$B$3:$FX$3) + COUNTBLANK(Thong!$B$3:$FX$3)-1,FALSE)</f>
        <v>72</v>
      </c>
      <c r="N28" s="24">
        <f>VLOOKUP($C28,Thong!$B$4:$TZ$15,COUNTA(Thong!$B$3:$FX$3) + COUNTBLANK(Thong!$B$3:$FX$3),FALSE)</f>
        <v>0.76</v>
      </c>
      <c r="O28" s="215">
        <f>VLOOKUP($C28,Uyen!$B$4:$TZ$15,COUNTA(Uyen!$B$3:$FX$3) + COUNTBLANK(Uyen!$B$3:$FX$3)-1,FALSE)</f>
        <v>25</v>
      </c>
      <c r="P28" s="24">
        <f>VLOOKUP($C28,Uyen!$B$4:$TZ$15,COUNTA(Uyen!$B$3:$FX$3) + COUNTBLANK(Uyen!$B$3:$FX$3),FALSE)</f>
        <v>0.43600000000000005</v>
      </c>
      <c r="Q28" s="215">
        <f>VLOOKUP($C28,Ngoc!$B$4:$TZ$15,COUNTA(Ngoc!$B$3:$FX$3) + COUNTBLANK(Ngoc!$B$3:$FX$3)-1,FALSE)</f>
        <v>10</v>
      </c>
      <c r="R28" s="24">
        <f>VLOOKUP($C28,Ngoc!$B$4:$TZ$15,COUNTA(Ngoc!$B$3:$FX$3) + COUNTBLANK(Ngoc!$B$3:$FX$3),FALSE)</f>
        <v>0.93</v>
      </c>
      <c r="S28" s="216">
        <f t="array" ref="S28">SUM(IF(MOD(COLUMN($E28:$R28),2)=1,$E28:$R28,0))</f>
        <v>191</v>
      </c>
      <c r="T28" s="217">
        <f t="array" ref="T28">SUM(IF(MOD(COLUMN($E28:$R28),2)=0,$E28:$R28,0))</f>
        <v>3.2773333333333334</v>
      </c>
    </row>
    <row r="29" spans="1:21">
      <c r="B29" s="3">
        <v>4</v>
      </c>
      <c r="C29" s="2" t="s">
        <v>52</v>
      </c>
      <c r="D29" s="3" t="s">
        <v>53</v>
      </c>
      <c r="E29" s="213">
        <f>VLOOKUP($C29,Huong!$B$4:$TZ$15,COUNTA(Huong!$B$3:$FX$3) + COUNTBLANK(Huong!$B$3:$FX$3)-1,FALSE)</f>
        <v>18</v>
      </c>
      <c r="F29" s="24">
        <f>VLOOKUP($C29,Huong!$B$4:$TZ$15,COUNTA(Huong!$B$3:$FX$3) + COUNTBLANK(Huong!$B$3:$FX$3),FALSE)</f>
        <v>0.21600000000000003</v>
      </c>
      <c r="G29" s="214">
        <f>VLOOKUP($C29,Hoang!$B$4:$TZ$15,COUNTA(Hoang!$B$3:$FX$3) + COUNTBLANK(Hoang!$B$3:$FX$3)-1,FALSE)</f>
        <v>0</v>
      </c>
      <c r="H29" s="24">
        <f>VLOOKUP($C29,Hoang!$B$4:$TZ$15,COUNTA(Hoang!$B$3:$FX$3) + COUNTBLANK(Hoang!$B$3:$FX$3),FALSE)</f>
        <v>0</v>
      </c>
      <c r="I29" s="215">
        <f>VLOOKUP($C29,Quynh!$B$4:$TZ$15,COUNTA(Quynh!$B$3:$FX$3) + COUNTBLANK(Quynh!$B$3:$FX$3)-1,FALSE)</f>
        <v>0</v>
      </c>
      <c r="J29" s="24">
        <f>VLOOKUP($C29,Quynh!$B$4:$TZ$15,COUNTA(Quynh!$B$3:$FX$3) + COUNTBLANK(Quynh!$B$3:$FX$3),FALSE)</f>
        <v>0</v>
      </c>
      <c r="K29" s="215">
        <f>VLOOKUP($C29,Pho!$B$4:$TZ$15,COUNTA(Pho!$B$3:$FX$3) + COUNTBLANK(Pho!$B$3:$FX$3)-1,FALSE)</f>
        <v>0</v>
      </c>
      <c r="L29" s="24">
        <f>VLOOKUP($C29,Pho!$B$4:$TZ$15,COUNTA(Pho!$B$3:$FX$3) + COUNTBLANK(Pho!$B$3:$FX$3),FALSE)</f>
        <v>0</v>
      </c>
      <c r="M29" s="215">
        <f>VLOOKUP($C29,Thong!$B$4:$TZ$15,COUNTA(Thong!$B$3:$FX$3) + COUNTBLANK(Thong!$B$3:$FX$3)-1,FALSE)</f>
        <v>0</v>
      </c>
      <c r="N29" s="24">
        <f>VLOOKUP($C29,Thong!$B$4:$TZ$15,COUNTA(Thong!$B$3:$FX$3) + COUNTBLANK(Thong!$B$3:$FX$3),FALSE)</f>
        <v>0</v>
      </c>
      <c r="O29" s="215">
        <f>VLOOKUP($C29,Uyen!$B$4:$TZ$15,COUNTA(Uyen!$B$3:$FX$3) + COUNTBLANK(Uyen!$B$3:$FX$3)-1,FALSE)</f>
        <v>4</v>
      </c>
      <c r="P29" s="24">
        <f>VLOOKUP($C29,Uyen!$B$4:$TZ$15,COUNTA(Uyen!$B$3:$FX$3) + COUNTBLANK(Uyen!$B$3:$FX$3),FALSE)</f>
        <v>1.2E-2</v>
      </c>
      <c r="Q29" s="215">
        <f>VLOOKUP($C29,Ngoc!$B$4:$TZ$15,COUNTA(Ngoc!$B$3:$FX$3) + COUNTBLANK(Ngoc!$B$3:$FX$3)-1,FALSE)</f>
        <v>0</v>
      </c>
      <c r="R29" s="24">
        <f>VLOOKUP($C29,Ngoc!$B$4:$TZ$15,COUNTA(Ngoc!$B$3:$FX$3) + COUNTBLANK(Ngoc!$B$3:$FX$3),FALSE)</f>
        <v>0</v>
      </c>
      <c r="S29" s="216">
        <f t="array" ref="S29">SUM(IF(MOD(COLUMN($E29:$R29),2)=1,$E29:$R29,0))</f>
        <v>22</v>
      </c>
      <c r="T29" s="217">
        <f t="array" ref="T29">SUM(IF(MOD(COLUMN($E29:$R29),2)=0,$E29:$R29,0))</f>
        <v>0.22800000000000004</v>
      </c>
    </row>
    <row r="30" spans="1:21">
      <c r="B30" s="3">
        <v>5</v>
      </c>
      <c r="C30" s="2" t="s">
        <v>54</v>
      </c>
      <c r="D30" s="3" t="s">
        <v>55</v>
      </c>
      <c r="E30" s="213">
        <f>VLOOKUP($C30,Huong!$B$4:$TZ$15,COUNTA(Huong!$B$3:$FX$3) + COUNTBLANK(Huong!$B$3:$FX$3)-1,FALSE)</f>
        <v>0</v>
      </c>
      <c r="F30" s="24">
        <f>VLOOKUP($C30,Huong!$B$4:$TZ$15,COUNTA(Huong!$B$3:$FX$3) + COUNTBLANK(Huong!$B$3:$FX$3),FALSE)</f>
        <v>0</v>
      </c>
      <c r="G30" s="214">
        <f>VLOOKUP($C30,Hoang!$B$4:$TZ$15,COUNTA(Hoang!$B$3:$FX$3) + COUNTBLANK(Hoang!$B$3:$FX$3)-1,FALSE)</f>
        <v>113</v>
      </c>
      <c r="H30" s="24">
        <f>VLOOKUP($C30,Hoang!$B$4:$TZ$15,COUNTA(Hoang!$B$3:$FX$3) + COUNTBLANK(Hoang!$B$3:$FX$3),FALSE)</f>
        <v>0.21000000000000002</v>
      </c>
      <c r="I30" s="215">
        <f>VLOOKUP($C30,Quynh!$B$4:$TZ$15,COUNTA(Quynh!$B$3:$FX$3) + COUNTBLANK(Quynh!$B$3:$FX$3)-1,FALSE)</f>
        <v>0</v>
      </c>
      <c r="J30" s="24">
        <f>VLOOKUP($C30,Quynh!$B$4:$TZ$15,COUNTA(Quynh!$B$3:$FX$3) + COUNTBLANK(Quynh!$B$3:$FX$3),FALSE)</f>
        <v>0</v>
      </c>
      <c r="K30" s="215">
        <f>VLOOKUP($C30,Pho!$B$4:$TZ$15,COUNTA(Pho!$B$3:$FX$3) + COUNTBLANK(Pho!$B$3:$FX$3)-1,FALSE)</f>
        <v>0</v>
      </c>
      <c r="L30" s="24">
        <f>VLOOKUP($C30,Pho!$B$4:$TZ$15,COUNTA(Pho!$B$3:$FX$3) + COUNTBLANK(Pho!$B$3:$FX$3),FALSE)</f>
        <v>0</v>
      </c>
      <c r="M30" s="215">
        <f>VLOOKUP($C30,Thong!$B$4:$TZ$15,COUNTA(Thong!$B$3:$FX$3) + COUNTBLANK(Thong!$B$3:$FX$3)-1,FALSE)</f>
        <v>0</v>
      </c>
      <c r="N30" s="24">
        <f>VLOOKUP($C30,Thong!$B$4:$TZ$15,COUNTA(Thong!$B$3:$FX$3) + COUNTBLANK(Thong!$B$3:$FX$3),FALSE)</f>
        <v>0</v>
      </c>
      <c r="O30" s="215">
        <f>VLOOKUP($C30,Uyen!$B$4:$TZ$15,COUNTA(Uyen!$B$3:$FX$3) + COUNTBLANK(Uyen!$B$3:$FX$3)-1,FALSE)</f>
        <v>156</v>
      </c>
      <c r="P30" s="24">
        <f>VLOOKUP($C30,Uyen!$B$4:$TZ$15,COUNTA(Uyen!$B$3:$FX$3) + COUNTBLANK(Uyen!$B$3:$FX$3),FALSE)</f>
        <v>0.128</v>
      </c>
      <c r="Q30" s="215">
        <f>VLOOKUP($C30,Ngoc!$B$4:$TZ$15,COUNTA(Ngoc!$B$3:$FX$3) + COUNTBLANK(Ngoc!$B$3:$FX$3)-1,FALSE)</f>
        <v>0</v>
      </c>
      <c r="R30" s="24">
        <f>VLOOKUP($C30,Ngoc!$B$4:$TZ$15,COUNTA(Ngoc!$B$3:$FX$3) + COUNTBLANK(Ngoc!$B$3:$FX$3),FALSE)</f>
        <v>0</v>
      </c>
      <c r="S30" s="216">
        <f t="array" ref="S30">SUM(IF(MOD(COLUMN($E30:$R30),2)=1,$E30:$R30,0))</f>
        <v>269</v>
      </c>
      <c r="T30" s="217">
        <f t="array" ref="T30">SUM(IF(MOD(COLUMN($E30:$R30),2)=0,$E30:$R30,0))</f>
        <v>0.33800000000000002</v>
      </c>
    </row>
    <row r="31" spans="1:21" ht="63.75">
      <c r="B31" s="3">
        <v>6</v>
      </c>
      <c r="C31" s="2" t="s">
        <v>56</v>
      </c>
      <c r="D31" s="3" t="s">
        <v>57</v>
      </c>
      <c r="E31" s="213">
        <f>VLOOKUP($C31,Huong!$B$4:$TZ$15,COUNTA(Huong!$B$3:$FX$3) + COUNTBLANK(Huong!$B$3:$FX$3)-1,FALSE)</f>
        <v>0</v>
      </c>
      <c r="F31" s="24">
        <f>VLOOKUP($C31,Huong!$B$4:$TZ$15,COUNTA(Huong!$B$3:$FX$3) + COUNTBLANK(Huong!$B$3:$FX$3),FALSE)</f>
        <v>0.47699999999999998</v>
      </c>
      <c r="G31" s="214">
        <f>VLOOKUP($C31,Hoang!$B$4:$TZ$15,COUNTA(Hoang!$B$3:$FX$3) + COUNTBLANK(Hoang!$B$3:$FX$3)-1,FALSE)</f>
        <v>23</v>
      </c>
      <c r="H31" s="24">
        <f>VLOOKUP($C31,Hoang!$B$4:$TZ$15,COUNTA(Hoang!$B$3:$FX$3) + COUNTBLANK(Hoang!$B$3:$FX$3),FALSE)</f>
        <v>0.33199999999999996</v>
      </c>
      <c r="I31" s="215">
        <f>VLOOKUP($C31,Quynh!$B$4:$TZ$15,COUNTA(Quynh!$B$3:$FX$3) + COUNTBLANK(Quynh!$B$3:$FX$3)-1,FALSE)</f>
        <v>0</v>
      </c>
      <c r="J31" s="24">
        <f>VLOOKUP($C31,Quynh!$B$4:$TZ$15,COUNTA(Quynh!$B$3:$FX$3) + COUNTBLANK(Quynh!$B$3:$FX$3),FALSE)</f>
        <v>0</v>
      </c>
      <c r="K31" s="215">
        <f>VLOOKUP($C31,Pho!$B$4:$TZ$15,COUNTA(Pho!$B$3:$FX$3) + COUNTBLANK(Pho!$B$3:$FX$3)-1,FALSE)</f>
        <v>9</v>
      </c>
      <c r="L31" s="24">
        <f>VLOOKUP($C31,Pho!$B$4:$TZ$15,COUNTA(Pho!$B$3:$FX$3) + COUNTBLANK(Pho!$B$3:$FX$3),FALSE)</f>
        <v>0.4</v>
      </c>
      <c r="M31" s="215">
        <f>VLOOKUP($C31,Thong!$B$4:$TZ$15,COUNTA(Thong!$B$3:$FX$3) + COUNTBLANK(Thong!$B$3:$FX$3)-1,FALSE)</f>
        <v>0</v>
      </c>
      <c r="N31" s="24">
        <f>VLOOKUP($C31,Thong!$B$4:$TZ$15,COUNTA(Thong!$B$3:$FX$3) + COUNTBLANK(Thong!$B$3:$FX$3),FALSE)</f>
        <v>0</v>
      </c>
      <c r="O31" s="215">
        <f>VLOOKUP($C31,Uyen!$B$4:$TZ$15,COUNTA(Uyen!$B$3:$FX$3) + COUNTBLANK(Uyen!$B$3:$FX$3)-1,FALSE)</f>
        <v>0</v>
      </c>
      <c r="P31" s="24">
        <f>VLOOKUP($C31,Uyen!$B$4:$TZ$15,COUNTA(Uyen!$B$3:$FX$3) + COUNTBLANK(Uyen!$B$3:$FX$3),FALSE)</f>
        <v>0.30399999999999999</v>
      </c>
      <c r="Q31" s="215">
        <f>VLOOKUP($C31,Ngoc!$B$4:$TZ$15,COUNTA(Ngoc!$B$3:$FX$3) + COUNTBLANK(Ngoc!$B$3:$FX$3)-1,FALSE)</f>
        <v>0</v>
      </c>
      <c r="R31" s="24">
        <f>VLOOKUP($C31,Ngoc!$B$4:$TZ$15,COUNTA(Ngoc!$B$3:$FX$3) + COUNTBLANK(Ngoc!$B$3:$FX$3),FALSE)</f>
        <v>6.9999999999999993E-2</v>
      </c>
      <c r="S31" s="216">
        <f t="array" ref="S31">SUM(IF(MOD(COLUMN($E31:$R31),2)=1,$E31:$R31,0))</f>
        <v>32</v>
      </c>
      <c r="T31" s="217">
        <f t="array" ref="T31">SUM(IF(MOD(COLUMN($E31:$R31),2)=0,$E31:$R31,0))</f>
        <v>1.5830000000000002</v>
      </c>
      <c r="U31" s="139" t="s">
        <v>63</v>
      </c>
    </row>
    <row r="32" spans="1:21" ht="25.5">
      <c r="B32" s="3">
        <v>7</v>
      </c>
      <c r="C32" s="2" t="s">
        <v>21</v>
      </c>
      <c r="D32" s="3" t="s">
        <v>58</v>
      </c>
      <c r="E32" s="213">
        <f>VLOOKUP($C32,Huong!$B$4:$TZ$15,COUNTA(Huong!$B$3:$FX$3) + COUNTBLANK(Huong!$B$3:$FX$3)-1,FALSE)</f>
        <v>0</v>
      </c>
      <c r="F32" s="24">
        <f>VLOOKUP($C32,Huong!$B$4:$TZ$15,COUNTA(Huong!$B$3:$FX$3) + COUNTBLANK(Huong!$B$3:$FX$3),FALSE)</f>
        <v>0.08</v>
      </c>
      <c r="G32" s="214">
        <f>VLOOKUP($C32,Hoang!$B$4:$TZ$15,COUNTA(Hoang!$B$3:$FX$3) + COUNTBLANK(Hoang!$B$3:$FX$3)-1,FALSE)</f>
        <v>0</v>
      </c>
      <c r="H32" s="24">
        <f>VLOOKUP($C32,Hoang!$B$4:$TZ$15,COUNTA(Hoang!$B$3:$FX$3) + COUNTBLANK(Hoang!$B$3:$FX$3),FALSE)</f>
        <v>0.06</v>
      </c>
      <c r="I32" s="215">
        <f>VLOOKUP($C32,Quynh!$B$4:$TZ$15,COUNTA(Quynh!$B$3:$FX$3) + COUNTBLANK(Quynh!$B$3:$FX$3)-1,FALSE)</f>
        <v>0</v>
      </c>
      <c r="J32" s="24">
        <f>VLOOKUP($C32,Quynh!$B$4:$TZ$15,COUNTA(Quynh!$B$3:$FX$3) + COUNTBLANK(Quynh!$B$3:$FX$3),FALSE)</f>
        <v>0.02</v>
      </c>
      <c r="K32" s="215">
        <f>VLOOKUP($C32,Pho!$B$4:$TZ$15,COUNTA(Pho!$B$3:$FX$3) + COUNTBLANK(Pho!$B$3:$FX$3)-1,FALSE)</f>
        <v>0</v>
      </c>
      <c r="L32" s="24">
        <f>VLOOKUP($C32,Pho!$B$4:$TZ$15,COUNTA(Pho!$B$3:$FX$3) + COUNTBLANK(Pho!$B$3:$FX$3),FALSE)</f>
        <v>0</v>
      </c>
      <c r="M32" s="215">
        <f>VLOOKUP($C32,Thong!$B$4:$TZ$15,COUNTA(Thong!$B$3:$FX$3) + COUNTBLANK(Thong!$B$3:$FX$3)-1,FALSE)</f>
        <v>0</v>
      </c>
      <c r="N32" s="24">
        <f>VLOOKUP($C32,Thong!$B$4:$TZ$15,COUNTA(Thong!$B$3:$FX$3) + COUNTBLANK(Thong!$B$3:$FX$3),FALSE)</f>
        <v>0.04</v>
      </c>
      <c r="O32" s="215">
        <f>VLOOKUP($C32,Uyen!$B$4:$TZ$15,COUNTA(Uyen!$B$3:$FX$3) + COUNTBLANK(Uyen!$B$3:$FX$3)-1,FALSE)</f>
        <v>0</v>
      </c>
      <c r="P32" s="24">
        <f>VLOOKUP($C32,Uyen!$B$4:$TZ$15,COUNTA(Uyen!$B$3:$FX$3) + COUNTBLANK(Uyen!$B$3:$FX$3),FALSE)</f>
        <v>0</v>
      </c>
      <c r="Q32" s="215">
        <f>VLOOKUP($C32,Ngoc!$B$4:$TZ$15,COUNTA(Ngoc!$B$3:$FX$3) + COUNTBLANK(Ngoc!$B$3:$FX$3)-1,FALSE)</f>
        <v>0</v>
      </c>
      <c r="R32" s="24">
        <f>VLOOKUP($C32,Ngoc!$B$4:$TZ$15,COUNTA(Ngoc!$B$3:$FX$3) + COUNTBLANK(Ngoc!$B$3:$FX$3),FALSE)</f>
        <v>0</v>
      </c>
      <c r="S32" s="216">
        <f t="array" ref="S32">SUM(IF(MOD(COLUMN($E32:$R32),2)=1,$E32:$R32,0))</f>
        <v>0</v>
      </c>
      <c r="T32" s="217">
        <f t="array" ref="T32">SUM(IF(MOD(COLUMN($E32:$R32),2)=0,$E32:$R32,0))</f>
        <v>0.2</v>
      </c>
      <c r="U32" s="139" t="s">
        <v>64</v>
      </c>
    </row>
    <row r="33" spans="1:21" ht="25.5">
      <c r="B33" s="3">
        <v>8</v>
      </c>
      <c r="C33" s="2" t="s">
        <v>22</v>
      </c>
      <c r="D33" s="3" t="s">
        <v>59</v>
      </c>
      <c r="E33" s="213">
        <f>VLOOKUP($C33,Huong!$B$4:$TZ$15,COUNTA(Huong!$B$3:$FX$3) + COUNTBLANK(Huong!$B$3:$FX$3)-1,FALSE)</f>
        <v>0</v>
      </c>
      <c r="F33" s="24">
        <f>VLOOKUP($C33,Huong!$B$4:$TZ$15,COUNTA(Huong!$B$3:$FX$3) + COUNTBLANK(Huong!$B$3:$FX$3),FALSE)</f>
        <v>0.24</v>
      </c>
      <c r="G33" s="214">
        <f>VLOOKUP($C33,Hoang!$B$4:$TZ$15,COUNTA(Hoang!$B$3:$FX$3) + COUNTBLANK(Hoang!$B$3:$FX$3)-1,FALSE)</f>
        <v>0</v>
      </c>
      <c r="H33" s="24">
        <f>VLOOKUP($C33,Hoang!$B$4:$TZ$15,COUNTA(Hoang!$B$3:$FX$3) + COUNTBLANK(Hoang!$B$3:$FX$3),FALSE)</f>
        <v>6.0000000000000012E-2</v>
      </c>
      <c r="I33" s="215">
        <f>VLOOKUP($C33,Quynh!$B$4:$TZ$15,COUNTA(Quynh!$B$3:$FX$3) + COUNTBLANK(Quynh!$B$3:$FX$3)-1,FALSE)</f>
        <v>0</v>
      </c>
      <c r="J33" s="24">
        <f>VLOOKUP($C33,Quynh!$B$4:$TZ$15,COUNTA(Quynh!$B$3:$FX$3) + COUNTBLANK(Quynh!$B$3:$FX$3),FALSE)</f>
        <v>0.16666666666666669</v>
      </c>
      <c r="K33" s="215">
        <f>VLOOKUP($C33,Pho!$B$4:$TZ$15,COUNTA(Pho!$B$3:$FX$3) + COUNTBLANK(Pho!$B$3:$FX$3)-1,FALSE)</f>
        <v>0</v>
      </c>
      <c r="L33" s="24">
        <f>VLOOKUP($C33,Pho!$B$4:$TZ$15,COUNTA(Pho!$B$3:$FX$3) + COUNTBLANK(Pho!$B$3:$FX$3),FALSE)</f>
        <v>0.4</v>
      </c>
      <c r="M33" s="215">
        <f>VLOOKUP($C33,Thong!$B$4:$TZ$15,COUNTA(Thong!$B$3:$FX$3) + COUNTBLANK(Thong!$B$3:$FX$3)-1,FALSE)</f>
        <v>0</v>
      </c>
      <c r="N33" s="24">
        <f>VLOOKUP($C33,Thong!$B$4:$TZ$15,COUNTA(Thong!$B$3:$FX$3) + COUNTBLANK(Thong!$B$3:$FX$3),FALSE)</f>
        <v>0.2</v>
      </c>
      <c r="O33" s="215">
        <f>VLOOKUP($C33,Uyen!$B$4:$TZ$15,COUNTA(Uyen!$B$3:$FX$3) + COUNTBLANK(Uyen!$B$3:$FX$3)-1,FALSE)</f>
        <v>0</v>
      </c>
      <c r="P33" s="24">
        <f>VLOOKUP($C33,Uyen!$B$4:$TZ$15,COUNTA(Uyen!$B$3:$FX$3) + COUNTBLANK(Uyen!$B$3:$FX$3),FALSE)</f>
        <v>0.12</v>
      </c>
      <c r="Q33" s="215">
        <f>VLOOKUP($C33,Ngoc!$B$4:$TZ$15,COUNTA(Ngoc!$B$3:$FX$3) + COUNTBLANK(Ngoc!$B$3:$FX$3)-1,FALSE)</f>
        <v>0</v>
      </c>
      <c r="R33" s="24">
        <f>VLOOKUP($C33,Ngoc!$B$4:$TZ$15,COUNTA(Ngoc!$B$3:$FX$3) + COUNTBLANK(Ngoc!$B$3:$FX$3),FALSE)</f>
        <v>0</v>
      </c>
      <c r="S33" s="216">
        <f t="array" ref="S33">SUM(IF(MOD(COLUMN($E33:$R33),2)=1,$E33:$R33,0))</f>
        <v>0</v>
      </c>
      <c r="T33" s="217">
        <f t="array" ref="T33">SUM(IF(MOD(COLUMN($E33:$R33),2)=0,$E33:$R33,0))</f>
        <v>1.1866666666666665</v>
      </c>
      <c r="U33" s="139" t="s">
        <v>65</v>
      </c>
    </row>
    <row r="34" spans="1:21">
      <c r="A34" s="81" t="s">
        <v>8</v>
      </c>
    </row>
    <row r="35" spans="1:21">
      <c r="B35" s="13" t="s">
        <v>35</v>
      </c>
      <c r="C35" s="13" t="s">
        <v>36</v>
      </c>
      <c r="D35" s="13" t="s">
        <v>15</v>
      </c>
      <c r="E35" s="464" t="s">
        <v>37</v>
      </c>
      <c r="F35" s="465"/>
      <c r="G35" s="464" t="s">
        <v>38</v>
      </c>
      <c r="H35" s="465"/>
      <c r="I35" s="464" t="s">
        <v>39</v>
      </c>
      <c r="J35" s="465"/>
      <c r="K35" s="464" t="s">
        <v>40</v>
      </c>
      <c r="L35" s="465"/>
      <c r="M35" s="464" t="s">
        <v>41</v>
      </c>
      <c r="N35" s="465"/>
      <c r="O35" s="464" t="s">
        <v>42</v>
      </c>
      <c r="P35" s="465"/>
      <c r="Q35" s="464" t="s">
        <v>43</v>
      </c>
      <c r="R35" s="465"/>
      <c r="S35" s="464" t="s">
        <v>44</v>
      </c>
      <c r="T35" s="465"/>
    </row>
    <row r="36" spans="1:21">
      <c r="B36" s="13"/>
      <c r="C36" s="13"/>
      <c r="D36" s="13"/>
      <c r="E36" s="13" t="s">
        <v>16</v>
      </c>
      <c r="F36" s="13" t="s">
        <v>744</v>
      </c>
      <c r="G36" s="13" t="s">
        <v>16</v>
      </c>
      <c r="H36" s="13" t="s">
        <v>744</v>
      </c>
      <c r="I36" s="13" t="s">
        <v>16</v>
      </c>
      <c r="J36" s="13" t="s">
        <v>744</v>
      </c>
      <c r="K36" s="13" t="s">
        <v>16</v>
      </c>
      <c r="L36" s="13" t="s">
        <v>744</v>
      </c>
      <c r="M36" s="13" t="s">
        <v>16</v>
      </c>
      <c r="N36" s="13" t="s">
        <v>744</v>
      </c>
      <c r="O36" s="13" t="s">
        <v>16</v>
      </c>
      <c r="P36" s="13" t="s">
        <v>744</v>
      </c>
      <c r="Q36" s="13" t="s">
        <v>16</v>
      </c>
      <c r="R36" s="13" t="s">
        <v>744</v>
      </c>
      <c r="S36" s="13" t="s">
        <v>16</v>
      </c>
      <c r="T36" s="13" t="s">
        <v>744</v>
      </c>
    </row>
    <row r="37" spans="1:21">
      <c r="B37" s="3">
        <v>1</v>
      </c>
      <c r="C37" s="212" t="s">
        <v>46</v>
      </c>
      <c r="D37" s="3" t="s">
        <v>47</v>
      </c>
      <c r="E37" s="213">
        <f>VLOOKUP($C37,Huong!$B$4:$TZ$15,COUNTA(Huong!$B$3:$HV$3) + COUNTBLANK(Huong!$B$3:$HV$3)-1,FALSE)</f>
        <v>0</v>
      </c>
      <c r="F37" s="24">
        <f>VLOOKUP($C37,Huong!$B$4:$TZ$15,COUNTA(Huong!$B$3:$HV$3) + COUNTBLANK(Huong!$B$3:$HV$3),FALSE)</f>
        <v>0</v>
      </c>
      <c r="G37" s="214">
        <f>VLOOKUP($C37,Hoang!$B$4:$TZ$15,COUNTA(Hoang!$B$3:$HV$3) + COUNTBLANK(Hoang!$B$3:$HV$3)-1,FALSE)</f>
        <v>0</v>
      </c>
      <c r="H37" s="24">
        <f>VLOOKUP($C37,Hoang!$B$4:$TZ$15,COUNTA(Hoang!$B$3:$HV$3) + COUNTBLANK(Hoang!$B$3:$HV$3),FALSE)</f>
        <v>0</v>
      </c>
      <c r="I37" s="215">
        <f>VLOOKUP($C37,Quynh!$B$4:$TZ$15,COUNTA(Quynh!$B$3:$HV$3) + COUNTBLANK(Quynh!$B$3:$HV$3)-1,FALSE)</f>
        <v>0</v>
      </c>
      <c r="J37" s="24">
        <f>VLOOKUP($C37,Quynh!$B$4:$TZ$15,COUNTA(Quynh!$B$3:$HV$3) + COUNTBLANK(Quynh!$B$3:$HV$3),FALSE)</f>
        <v>0</v>
      </c>
      <c r="K37" s="215">
        <f>VLOOKUP($C37,Pho!$B$4:$TZ$15,COUNTA(Pho!$B$3:$HV$3) + COUNTBLANK(Pho!$B$3:$HV$3)-1,FALSE)</f>
        <v>0</v>
      </c>
      <c r="L37" s="24">
        <f>VLOOKUP($C37,Pho!$B$4:$TZ$15,COUNTA(Pho!$B$3:$HV$3) + COUNTBLANK(Pho!$B$3:$HV$3),FALSE)</f>
        <v>0</v>
      </c>
      <c r="M37" s="215">
        <f>VLOOKUP($C37,Thong!$B$4:$TZ$15,COUNTA(Thong!$B$3:$HV$3) + COUNTBLANK(Thong!$B$3:$HV$3)-1,FALSE)</f>
        <v>0</v>
      </c>
      <c r="N37" s="24">
        <f>VLOOKUP($C37,Thong!$B$4:$TZ$15,COUNTA(Thong!$B$3:$HV$3) + COUNTBLANK(Thong!$B$3:$HV$3),FALSE)</f>
        <v>0</v>
      </c>
      <c r="O37" s="215">
        <f>VLOOKUP($C37,Uyen!$B$4:$TZ$15,COUNTA(Uyen!$B$3:$HV$3) + COUNTBLANK(Uyen!$B$3:$HV$3)-1,FALSE)</f>
        <v>0</v>
      </c>
      <c r="P37" s="24">
        <f>VLOOKUP($C37,Uyen!$B$4:$TZ$15,COUNTA(Uyen!$B$3:$HV$3) + COUNTBLANK(Uyen!$B$3:$HV$3),FALSE)</f>
        <v>0</v>
      </c>
      <c r="Q37" s="215">
        <f>VLOOKUP($C37,Ngoc!$B$4:$TZ$15,COUNTA(Ngoc!$B$3:$HV$3) + COUNTBLANK(Ngoc!$B$3:$HV$3)-1,FALSE)</f>
        <v>0</v>
      </c>
      <c r="R37" s="24">
        <f>VLOOKUP($C37,Ngoc!$B$4:$TZ$15,COUNTA(Ngoc!$B$3:$HV$3) + COUNTBLANK(Ngoc!$B$3:$HV$3),FALSE)</f>
        <v>0</v>
      </c>
      <c r="S37" s="216">
        <f t="array" ref="S37">SUM(IF(MOD(COLUMN($E37:$R37),2)=1,$E37:$R37,0))</f>
        <v>0</v>
      </c>
      <c r="T37" s="217">
        <f t="array" ref="T37">SUM(IF(MOD(COLUMN($E37:$R37),2)=0,$E37:$R37,0))</f>
        <v>0</v>
      </c>
    </row>
    <row r="38" spans="1:21">
      <c r="B38" s="3">
        <v>2</v>
      </c>
      <c r="C38" s="2" t="s">
        <v>48</v>
      </c>
      <c r="D38" s="3" t="s">
        <v>49</v>
      </c>
      <c r="E38" s="213">
        <f>VLOOKUP($C38,Huong!$B$4:$TZ$15,COUNTA(Huong!$B$3:$HV$3) + COUNTBLANK(Huong!$B$3:$HV$3)-1,FALSE)</f>
        <v>0</v>
      </c>
      <c r="F38" s="24">
        <f>VLOOKUP($C38,Huong!$B$4:$TZ$15,COUNTA(Huong!$B$3:$HV$3) + COUNTBLANK(Huong!$B$3:$HV$3),FALSE)</f>
        <v>0</v>
      </c>
      <c r="G38" s="214">
        <f>VLOOKUP($C38,Hoang!$B$4:$TZ$15,COUNTA(Hoang!$B$3:$HV$3) + COUNTBLANK(Hoang!$B$3:$HV$3)-1,FALSE)</f>
        <v>0</v>
      </c>
      <c r="H38" s="24">
        <f>VLOOKUP($C38,Hoang!$B$4:$TZ$15,COUNTA(Hoang!$B$3:$HV$3) + COUNTBLANK(Hoang!$B$3:$HV$3),FALSE)</f>
        <v>0</v>
      </c>
      <c r="I38" s="215">
        <f>VLOOKUP($C38,Quynh!$B$4:$TZ$15,COUNTA(Quynh!$B$3:$HV$3) + COUNTBLANK(Quynh!$B$3:$HV$3)-1,FALSE)</f>
        <v>0</v>
      </c>
      <c r="J38" s="24">
        <f>VLOOKUP($C38,Quynh!$B$4:$TZ$15,COUNTA(Quynh!$B$3:$HV$3) + COUNTBLANK(Quynh!$B$3:$HV$3),FALSE)</f>
        <v>0</v>
      </c>
      <c r="K38" s="215">
        <f>VLOOKUP($C38,Pho!$B$4:$TZ$15,COUNTA(Pho!$B$3:$HV$3) + COUNTBLANK(Pho!$B$3:$HV$3)-1,FALSE)</f>
        <v>0</v>
      </c>
      <c r="L38" s="24">
        <f>VLOOKUP($C38,Pho!$B$4:$TZ$15,COUNTA(Pho!$B$3:$HV$3) + COUNTBLANK(Pho!$B$3:$HV$3),FALSE)</f>
        <v>0</v>
      </c>
      <c r="M38" s="215">
        <f>VLOOKUP($C38,Thong!$B$4:$TZ$15,COUNTA(Thong!$B$3:$HV$3) + COUNTBLANK(Thong!$B$3:$HV$3)-1,FALSE)</f>
        <v>0</v>
      </c>
      <c r="N38" s="24">
        <f>VLOOKUP($C38,Thong!$B$4:$TZ$15,COUNTA(Thong!$B$3:$HV$3) + COUNTBLANK(Thong!$B$3:$HV$3),FALSE)</f>
        <v>0</v>
      </c>
      <c r="O38" s="215">
        <f>VLOOKUP($C38,Uyen!$B$4:$TZ$15,COUNTA(Uyen!$B$3:$HV$3) + COUNTBLANK(Uyen!$B$3:$HV$3)-1,FALSE)</f>
        <v>0</v>
      </c>
      <c r="P38" s="24">
        <f>VLOOKUP($C38,Uyen!$B$4:$TZ$15,COUNTA(Uyen!$B$3:$HV$3) + COUNTBLANK(Uyen!$B$3:$HV$3),FALSE)</f>
        <v>0</v>
      </c>
      <c r="Q38" s="215">
        <f>VLOOKUP($C38,Ngoc!$B$4:$TZ$15,COUNTA(Ngoc!$B$3:$HV$3) + COUNTBLANK(Ngoc!$B$3:$HV$3)-1,FALSE)</f>
        <v>0</v>
      </c>
      <c r="R38" s="24">
        <f>VLOOKUP($C38,Ngoc!$B$4:$TZ$15,COUNTA(Ngoc!$B$3:$HV$3) + COUNTBLANK(Ngoc!$B$3:$HV$3),FALSE)</f>
        <v>0</v>
      </c>
      <c r="S38" s="216">
        <f t="array" ref="S38">SUM(IF(MOD(COLUMN($E38:$R38),2)=1,$E38:$R38,0))</f>
        <v>0</v>
      </c>
      <c r="T38" s="217">
        <f t="array" ref="T38">SUM(IF(MOD(COLUMN($E38:$R38),2)=0,$E38:$R38,0))</f>
        <v>0</v>
      </c>
    </row>
    <row r="39" spans="1:21">
      <c r="B39" s="3">
        <v>3</v>
      </c>
      <c r="C39" s="2" t="s">
        <v>50</v>
      </c>
      <c r="D39" s="3" t="s">
        <v>51</v>
      </c>
      <c r="E39" s="213">
        <f>VLOOKUP($C39,Huong!$B$4:$TZ$15,COUNTA(Huong!$B$3:$HV$3) + COUNTBLANK(Huong!$B$3:$HV$3)-1,FALSE)</f>
        <v>14</v>
      </c>
      <c r="F39" s="24">
        <f>VLOOKUP($C39,Huong!$B$4:$TZ$15,COUNTA(Huong!$B$3:$HV$3) + COUNTBLANK(Huong!$B$3:$HV$3),FALSE)</f>
        <v>0.19</v>
      </c>
      <c r="G39" s="214">
        <f>VLOOKUP($C39,Hoang!$B$4:$TZ$15,COUNTA(Hoang!$B$3:$HV$3) + COUNTBLANK(Hoang!$B$3:$HV$3)-1,FALSE)</f>
        <v>0</v>
      </c>
      <c r="H39" s="24">
        <f>VLOOKUP($C39,Hoang!$B$4:$TZ$15,COUNTA(Hoang!$B$3:$HV$3) + COUNTBLANK(Hoang!$B$3:$HV$3),FALSE)</f>
        <v>0</v>
      </c>
      <c r="I39" s="215">
        <f>VLOOKUP($C39,Quynh!$B$4:$TZ$15,COUNTA(Quynh!$B$3:$HV$3) + COUNTBLANK(Quynh!$B$3:$HV$3)-1,FALSE)</f>
        <v>11</v>
      </c>
      <c r="J39" s="24">
        <f>VLOOKUP($C39,Quynh!$B$4:$TZ$15,COUNTA(Quynh!$B$3:$HV$3) + COUNTBLANK(Quynh!$B$3:$HV$3),FALSE)</f>
        <v>0.67500000000000004</v>
      </c>
      <c r="K39" s="215">
        <f>VLOOKUP($C39,Pho!$B$4:$TZ$15,COUNTA(Pho!$B$3:$HV$3) + COUNTBLANK(Pho!$B$3:$HV$3)-1,FALSE)</f>
        <v>0</v>
      </c>
      <c r="L39" s="24">
        <f>VLOOKUP($C39,Pho!$B$4:$TZ$15,COUNTA(Pho!$B$3:$HV$3) + COUNTBLANK(Pho!$B$3:$HV$3),FALSE)</f>
        <v>0</v>
      </c>
      <c r="M39" s="215">
        <f>VLOOKUP($C39,Thong!$B$4:$TZ$15,COUNTA(Thong!$B$3:$HV$3) + COUNTBLANK(Thong!$B$3:$HV$3)-1,FALSE)</f>
        <v>22</v>
      </c>
      <c r="N39" s="24">
        <f>VLOOKUP($C39,Thong!$B$4:$TZ$15,COUNTA(Thong!$B$3:$HV$3) + COUNTBLANK(Thong!$B$3:$HV$3),FALSE)</f>
        <v>0.98499999999999999</v>
      </c>
      <c r="O39" s="215">
        <f>VLOOKUP($C39,Uyen!$B$4:$TZ$15,COUNTA(Uyen!$B$3:$HV$3) + COUNTBLANK(Uyen!$B$3:$HV$3)-1,FALSE)</f>
        <v>9</v>
      </c>
      <c r="P39" s="24">
        <f>VLOOKUP($C39,Uyen!$B$4:$TZ$15,COUNTA(Uyen!$B$3:$HV$3) + COUNTBLANK(Uyen!$B$3:$HV$3),FALSE)</f>
        <v>7.5000000000000011E-2</v>
      </c>
      <c r="Q39" s="215">
        <f>VLOOKUP($C39,Ngoc!$B$4:$TZ$15,COUNTA(Ngoc!$B$3:$HV$3) + COUNTBLANK(Ngoc!$B$3:$HV$3)-1,FALSE)</f>
        <v>24</v>
      </c>
      <c r="R39" s="24">
        <f>VLOOKUP($C39,Ngoc!$B$4:$TZ$15,COUNTA(Ngoc!$B$3:$HV$3) + COUNTBLANK(Ngoc!$B$3:$HV$3),FALSE)</f>
        <v>0.97499999999999998</v>
      </c>
      <c r="S39" s="216">
        <f t="array" ref="S39">SUM(IF(MOD(COLUMN($E39:$R39),2)=1,$E39:$R39,0))</f>
        <v>80</v>
      </c>
      <c r="T39" s="217">
        <f t="array" ref="T39">SUM(IF(MOD(COLUMN($E39:$R39),2)=0,$E39:$R39,0))</f>
        <v>2.9</v>
      </c>
    </row>
    <row r="40" spans="1:21">
      <c r="B40" s="3">
        <v>4</v>
      </c>
      <c r="C40" s="2" t="s">
        <v>52</v>
      </c>
      <c r="D40" s="3" t="s">
        <v>53</v>
      </c>
      <c r="E40" s="213">
        <f>VLOOKUP($C40,Huong!$B$4:$TZ$15,COUNTA(Huong!$B$3:$HV$3) + COUNTBLANK(Huong!$B$3:$HV$3)-1,FALSE)</f>
        <v>20</v>
      </c>
      <c r="F40" s="24">
        <f>VLOOKUP($C40,Huong!$B$4:$TZ$15,COUNTA(Huong!$B$3:$HV$3) + COUNTBLANK(Huong!$B$3:$HV$3),FALSE)</f>
        <v>0.13500000000000001</v>
      </c>
      <c r="G40" s="214">
        <f>VLOOKUP($C40,Hoang!$B$4:$TZ$15,COUNTA(Hoang!$B$3:$HV$3) + COUNTBLANK(Hoang!$B$3:$HV$3)-1,FALSE)</f>
        <v>0</v>
      </c>
      <c r="H40" s="24">
        <f>VLOOKUP($C40,Hoang!$B$4:$TZ$15,COUNTA(Hoang!$B$3:$HV$3) + COUNTBLANK(Hoang!$B$3:$HV$3),FALSE)</f>
        <v>0</v>
      </c>
      <c r="I40" s="215">
        <f>VLOOKUP($C40,Quynh!$B$4:$TZ$15,COUNTA(Quynh!$B$3:$HV$3) + COUNTBLANK(Quynh!$B$3:$HV$3)-1,FALSE)</f>
        <v>0</v>
      </c>
      <c r="J40" s="24">
        <f>VLOOKUP($C40,Quynh!$B$4:$TZ$15,COUNTA(Quynh!$B$3:$HV$3) + COUNTBLANK(Quynh!$B$3:$HV$3),FALSE)</f>
        <v>0</v>
      </c>
      <c r="K40" s="215">
        <f>VLOOKUP($C40,Pho!$B$4:$TZ$15,COUNTA(Pho!$B$3:$HV$3) + COUNTBLANK(Pho!$B$3:$HV$3)-1,FALSE)</f>
        <v>0</v>
      </c>
      <c r="L40" s="24">
        <f>VLOOKUP($C40,Pho!$B$4:$TZ$15,COUNTA(Pho!$B$3:$HV$3) + COUNTBLANK(Pho!$B$3:$HV$3),FALSE)</f>
        <v>0</v>
      </c>
      <c r="M40" s="215">
        <f>VLOOKUP($C40,Thong!$B$4:$TZ$15,COUNTA(Thong!$B$3:$HV$3) + COUNTBLANK(Thong!$B$3:$HV$3)-1,FALSE)</f>
        <v>0</v>
      </c>
      <c r="N40" s="24">
        <f>VLOOKUP($C40,Thong!$B$4:$TZ$15,COUNTA(Thong!$B$3:$HV$3) + COUNTBLANK(Thong!$B$3:$HV$3),FALSE)</f>
        <v>0</v>
      </c>
      <c r="O40" s="215">
        <f>VLOOKUP($C40,Uyen!$B$4:$TZ$15,COUNTA(Uyen!$B$3:$HV$3) + COUNTBLANK(Uyen!$B$3:$HV$3)-1,FALSE)</f>
        <v>2</v>
      </c>
      <c r="P40" s="24">
        <f>VLOOKUP($C40,Uyen!$B$4:$TZ$15,COUNTA(Uyen!$B$3:$HV$3) + COUNTBLANK(Uyen!$B$3:$HV$3),FALSE)</f>
        <v>0.01</v>
      </c>
      <c r="Q40" s="215">
        <f>VLOOKUP($C40,Ngoc!$B$4:$TZ$15,COUNTA(Ngoc!$B$3:$HV$3) + COUNTBLANK(Ngoc!$B$3:$HV$3)-1,FALSE)</f>
        <v>0</v>
      </c>
      <c r="R40" s="24">
        <f>VLOOKUP($C40,Ngoc!$B$4:$TZ$15,COUNTA(Ngoc!$B$3:$HV$3) + COUNTBLANK(Ngoc!$B$3:$HV$3),FALSE)</f>
        <v>0</v>
      </c>
      <c r="S40" s="216">
        <f t="array" ref="S40">SUM(IF(MOD(COLUMN($E40:$R40),2)=1,$E40:$R40,0))</f>
        <v>22</v>
      </c>
      <c r="T40" s="217">
        <f t="array" ref="T40">SUM(IF(MOD(COLUMN($E40:$R40),2)=0,$E40:$R40,0))</f>
        <v>0.14500000000000002</v>
      </c>
    </row>
    <row r="41" spans="1:21">
      <c r="B41" s="3">
        <v>5</v>
      </c>
      <c r="C41" s="2" t="s">
        <v>54</v>
      </c>
      <c r="D41" s="3" t="s">
        <v>55</v>
      </c>
      <c r="E41" s="213">
        <f>VLOOKUP($C41,Huong!$B$4:$TZ$15,COUNTA(Huong!$B$3:$HV$3) + COUNTBLANK(Huong!$B$3:$HV$3)-1,FALSE)</f>
        <v>0</v>
      </c>
      <c r="F41" s="24">
        <f>VLOOKUP($C41,Huong!$B$4:$TZ$15,COUNTA(Huong!$B$3:$HV$3) + COUNTBLANK(Huong!$B$3:$HV$3),FALSE)</f>
        <v>0</v>
      </c>
      <c r="G41" s="214">
        <f>VLOOKUP($C41,Hoang!$B$4:$TZ$15,COUNTA(Hoang!$B$3:$HV$3) + COUNTBLANK(Hoang!$B$3:$HV$3)-1,FALSE)</f>
        <v>56</v>
      </c>
      <c r="H41" s="24">
        <f>VLOOKUP($C41,Hoang!$B$4:$TZ$15,COUNTA(Hoang!$B$3:$HV$3) + COUNTBLANK(Hoang!$B$3:$HV$3),FALSE)</f>
        <v>0.25</v>
      </c>
      <c r="I41" s="215">
        <f>VLOOKUP($C41,Quynh!$B$4:$TZ$15,COUNTA(Quynh!$B$3:$HV$3) + COUNTBLANK(Quynh!$B$3:$HV$3)-1,FALSE)</f>
        <v>0</v>
      </c>
      <c r="J41" s="24">
        <f>VLOOKUP($C41,Quynh!$B$4:$TZ$15,COUNTA(Quynh!$B$3:$HV$3) + COUNTBLANK(Quynh!$B$3:$HV$3),FALSE)</f>
        <v>0</v>
      </c>
      <c r="K41" s="215">
        <f>VLOOKUP($C41,Pho!$B$4:$TZ$15,COUNTA(Pho!$B$3:$HV$3) + COUNTBLANK(Pho!$B$3:$HV$3)-1,FALSE)</f>
        <v>0</v>
      </c>
      <c r="L41" s="24">
        <f>VLOOKUP($C41,Pho!$B$4:$TZ$15,COUNTA(Pho!$B$3:$HV$3) + COUNTBLANK(Pho!$B$3:$HV$3),FALSE)</f>
        <v>0</v>
      </c>
      <c r="M41" s="215">
        <f>VLOOKUP($C41,Thong!$B$4:$TZ$15,COUNTA(Thong!$B$3:$HV$3) + COUNTBLANK(Thong!$B$3:$HV$3)-1,FALSE)</f>
        <v>0</v>
      </c>
      <c r="N41" s="24">
        <f>VLOOKUP($C41,Thong!$B$4:$TZ$15,COUNTA(Thong!$B$3:$HV$3) + COUNTBLANK(Thong!$B$3:$HV$3),FALSE)</f>
        <v>0</v>
      </c>
      <c r="O41" s="215">
        <f>VLOOKUP($C41,Uyen!$B$4:$TZ$15,COUNTA(Uyen!$B$3:$HV$3) + COUNTBLANK(Uyen!$B$3:$HV$3)-1,FALSE)</f>
        <v>15</v>
      </c>
      <c r="P41" s="24">
        <f>VLOOKUP($C41,Uyen!$B$4:$TZ$15,COUNTA(Uyen!$B$3:$HV$3) + COUNTBLANK(Uyen!$B$3:$HV$3),FALSE)</f>
        <v>0.05</v>
      </c>
      <c r="Q41" s="215">
        <f>VLOOKUP($C41,Ngoc!$B$4:$TZ$15,COUNTA(Ngoc!$B$3:$HV$3) + COUNTBLANK(Ngoc!$B$3:$HV$3)-1,FALSE)</f>
        <v>0</v>
      </c>
      <c r="R41" s="24">
        <f>VLOOKUP($C41,Ngoc!$B$4:$TZ$15,COUNTA(Ngoc!$B$3:$HV$3) + COUNTBLANK(Ngoc!$B$3:$HV$3),FALSE)</f>
        <v>0</v>
      </c>
      <c r="S41" s="216">
        <f t="array" ref="S41">SUM(IF(MOD(COLUMN($E41:$R41),2)=1,$E41:$R41,0))</f>
        <v>71</v>
      </c>
      <c r="T41" s="217">
        <f t="array" ref="T41">SUM(IF(MOD(COLUMN($E41:$R41),2)=0,$E41:$R41,0))</f>
        <v>0.3</v>
      </c>
    </row>
    <row r="42" spans="1:21" ht="63.75">
      <c r="B42" s="3">
        <v>6</v>
      </c>
      <c r="C42" s="2" t="s">
        <v>56</v>
      </c>
      <c r="D42" s="3" t="s">
        <v>57</v>
      </c>
      <c r="E42" s="213">
        <f>VLOOKUP($C42,Huong!$B$4:$TZ$15,COUNTA(Huong!$B$3:$HV$3) + COUNTBLANK(Huong!$B$3:$HV$3)-1,FALSE)</f>
        <v>0</v>
      </c>
      <c r="F42" s="24">
        <f>VLOOKUP($C42,Huong!$B$4:$TZ$15,COUNTA(Huong!$B$3:$HV$3) + COUNTBLANK(Huong!$B$3:$HV$3),FALSE)</f>
        <v>0.43000000000000005</v>
      </c>
      <c r="G42" s="214">
        <f>VLOOKUP($C42,Hoang!$B$4:$TZ$15,COUNTA(Hoang!$B$3:$HV$3) + COUNTBLANK(Hoang!$B$3:$HV$3)-1,FALSE)</f>
        <v>0</v>
      </c>
      <c r="H42" s="24">
        <f>VLOOKUP($C42,Hoang!$B$4:$TZ$15,COUNTA(Hoang!$B$3:$HV$3) + COUNTBLANK(Hoang!$B$3:$HV$3),FALSE)</f>
        <v>0.75</v>
      </c>
      <c r="I42" s="215">
        <f>VLOOKUP($C42,Quynh!$B$4:$TZ$15,COUNTA(Quynh!$B$3:$HV$3) + COUNTBLANK(Quynh!$B$3:$HV$3)-1,FALSE)</f>
        <v>0</v>
      </c>
      <c r="J42" s="24">
        <f>VLOOKUP($C42,Quynh!$B$4:$TZ$15,COUNTA(Quynh!$B$3:$HV$3) + COUNTBLANK(Quynh!$B$3:$HV$3),FALSE)</f>
        <v>0</v>
      </c>
      <c r="K42" s="215">
        <f>VLOOKUP($C42,Pho!$B$4:$TZ$15,COUNTA(Pho!$B$3:$HV$3) + COUNTBLANK(Pho!$B$3:$HV$3)-1,FALSE)</f>
        <v>0</v>
      </c>
      <c r="L42" s="24">
        <f>VLOOKUP($C42,Pho!$B$4:$TZ$15,COUNTA(Pho!$B$3:$HV$3) + COUNTBLANK(Pho!$B$3:$HV$3),FALSE)</f>
        <v>0.2</v>
      </c>
      <c r="M42" s="215">
        <f>VLOOKUP($C42,Thong!$B$4:$TZ$15,COUNTA(Thong!$B$3:$HV$3) + COUNTBLANK(Thong!$B$3:$HV$3)-1,FALSE)</f>
        <v>0</v>
      </c>
      <c r="N42" s="24">
        <f>VLOOKUP($C42,Thong!$B$4:$TZ$15,COUNTA(Thong!$B$3:$HV$3) + COUNTBLANK(Thong!$B$3:$HV$3),FALSE)</f>
        <v>0</v>
      </c>
      <c r="O42" s="215">
        <f>VLOOKUP($C42,Uyen!$B$4:$TZ$15,COUNTA(Uyen!$B$3:$HV$3) + COUNTBLANK(Uyen!$B$3:$HV$3)-1,FALSE)</f>
        <v>0</v>
      </c>
      <c r="P42" s="24">
        <f>VLOOKUP($C42,Uyen!$B$4:$TZ$15,COUNTA(Uyen!$B$3:$HV$3) + COUNTBLANK(Uyen!$B$3:$HV$3),FALSE)</f>
        <v>0.71499999999999986</v>
      </c>
      <c r="Q42" s="215">
        <f>VLOOKUP($C42,Ngoc!$B$4:$TZ$15,COUNTA(Ngoc!$B$3:$HV$3) + COUNTBLANK(Ngoc!$B$3:$HV$3)-1,FALSE)</f>
        <v>0</v>
      </c>
      <c r="R42" s="24">
        <f>VLOOKUP($C42,Ngoc!$B$4:$TZ$15,COUNTA(Ngoc!$B$3:$HV$3) + COUNTBLANK(Ngoc!$B$3:$HV$3),FALSE)</f>
        <v>2.5000000000000001E-2</v>
      </c>
      <c r="S42" s="216">
        <f t="array" ref="S42">SUM(IF(MOD(COLUMN($E42:$R42),2)=1,$E42:$R42,0))</f>
        <v>0</v>
      </c>
      <c r="T42" s="217">
        <f t="array" ref="T42">SUM(IF(MOD(COLUMN($E42:$R42),2)=0,$E42:$R42,0))</f>
        <v>2.1199999999999997</v>
      </c>
      <c r="U42" s="139" t="s">
        <v>66</v>
      </c>
    </row>
    <row r="43" spans="1:21" ht="38.25">
      <c r="B43" s="3">
        <v>7</v>
      </c>
      <c r="C43" s="2" t="s">
        <v>21</v>
      </c>
      <c r="D43" s="3" t="s">
        <v>58</v>
      </c>
      <c r="E43" s="213">
        <f>VLOOKUP($C43,Huong!$B$4:$TZ$15,COUNTA(Huong!$B$3:$HV$3) + COUNTBLANK(Huong!$B$3:$HV$3)-1,FALSE)</f>
        <v>0</v>
      </c>
      <c r="F43" s="24">
        <f>VLOOKUP($C43,Huong!$B$4:$TZ$15,COUNTA(Huong!$B$3:$HV$3) + COUNTBLANK(Huong!$B$3:$HV$3),FALSE)</f>
        <v>0.15</v>
      </c>
      <c r="G43" s="214">
        <f>VLOOKUP($C43,Hoang!$B$4:$TZ$15,COUNTA(Hoang!$B$3:$HV$3) + COUNTBLANK(Hoang!$B$3:$HV$3)-1,FALSE)</f>
        <v>0</v>
      </c>
      <c r="H43" s="24">
        <f>VLOOKUP($C43,Hoang!$B$4:$TZ$15,COUNTA(Hoang!$B$3:$HV$3) + COUNTBLANK(Hoang!$B$3:$HV$3),FALSE)</f>
        <v>0</v>
      </c>
      <c r="I43" s="215">
        <f>VLOOKUP($C43,Quynh!$B$4:$TZ$15,COUNTA(Quynh!$B$3:$HV$3) + COUNTBLANK(Quynh!$B$3:$HV$3)-1,FALSE)</f>
        <v>0</v>
      </c>
      <c r="J43" s="24">
        <f>VLOOKUP($C43,Quynh!$B$4:$TZ$15,COUNTA(Quynh!$B$3:$HV$3) + COUNTBLANK(Quynh!$B$3:$HV$3),FALSE)</f>
        <v>7.5000000000000011E-2</v>
      </c>
      <c r="K43" s="215">
        <f>VLOOKUP($C43,Pho!$B$4:$TZ$15,COUNTA(Pho!$B$3:$HV$3) + COUNTBLANK(Pho!$B$3:$HV$3)-1,FALSE)</f>
        <v>0</v>
      </c>
      <c r="L43" s="24">
        <f>VLOOKUP($C43,Pho!$B$4:$TZ$15,COUNTA(Pho!$B$3:$HV$3) + COUNTBLANK(Pho!$B$3:$HV$3),FALSE)</f>
        <v>0.57999999999999996</v>
      </c>
      <c r="M43" s="215">
        <f>VLOOKUP($C43,Thong!$B$4:$TZ$15,COUNTA(Thong!$B$3:$HV$3) + COUNTBLANK(Thong!$B$3:$HV$3)-1,FALSE)</f>
        <v>0</v>
      </c>
      <c r="N43" s="24">
        <f>VLOOKUP($C43,Thong!$B$4:$TZ$15,COUNTA(Thong!$B$3:$HV$3) + COUNTBLANK(Thong!$B$3:$HV$3),FALSE)</f>
        <v>1.4999999999999999E-2</v>
      </c>
      <c r="O43" s="215">
        <f>VLOOKUP($C43,Uyen!$B$4:$TZ$15,COUNTA(Uyen!$B$3:$HV$3) + COUNTBLANK(Uyen!$B$3:$HV$3)-1,FALSE)</f>
        <v>0</v>
      </c>
      <c r="P43" s="24">
        <f>VLOOKUP($C43,Uyen!$B$4:$TZ$15,COUNTA(Uyen!$B$3:$HV$3) + COUNTBLANK(Uyen!$B$3:$HV$3),FALSE)</f>
        <v>0</v>
      </c>
      <c r="Q43" s="215">
        <f>VLOOKUP($C43,Ngoc!$B$4:$TZ$15,COUNTA(Ngoc!$B$3:$HV$3) + COUNTBLANK(Ngoc!$B$3:$HV$3)-1,FALSE)</f>
        <v>0</v>
      </c>
      <c r="R43" s="24">
        <f>VLOOKUP($C43,Ngoc!$B$4:$TZ$15,COUNTA(Ngoc!$B$3:$HV$3) + COUNTBLANK(Ngoc!$B$3:$HV$3),FALSE)</f>
        <v>0</v>
      </c>
      <c r="S43" s="216">
        <f t="array" ref="S43">SUM(IF(MOD(COLUMN($E43:$R43),2)=1,$E43:$R43,0))</f>
        <v>0</v>
      </c>
      <c r="T43" s="217">
        <f t="array" ref="T43">SUM(IF(MOD(COLUMN($E43:$R43),2)=0,$E43:$R43,0))</f>
        <v>0.82</v>
      </c>
      <c r="U43" s="139" t="s">
        <v>67</v>
      </c>
    </row>
    <row r="44" spans="1:21">
      <c r="B44" s="3">
        <v>8</v>
      </c>
      <c r="C44" s="2" t="s">
        <v>22</v>
      </c>
      <c r="D44" s="3" t="s">
        <v>59</v>
      </c>
      <c r="E44" s="213">
        <f>VLOOKUP($C44,Huong!$B$4:$TZ$15,COUNTA(Huong!$B$3:$HV$3) + COUNTBLANK(Huong!$B$3:$HV$3)-1,FALSE)</f>
        <v>0</v>
      </c>
      <c r="F44" s="24">
        <f>VLOOKUP($C44,Huong!$B$4:$TZ$15,COUNTA(Huong!$B$3:$HV$3) + COUNTBLANK(Huong!$B$3:$HV$3),FALSE)</f>
        <v>0.1</v>
      </c>
      <c r="G44" s="214">
        <f>VLOOKUP($C44,Hoang!$B$4:$TZ$15,COUNTA(Hoang!$B$3:$HV$3) + COUNTBLANK(Hoang!$B$3:$HV$3)-1,FALSE)</f>
        <v>0</v>
      </c>
      <c r="H44" s="24">
        <f>VLOOKUP($C44,Hoang!$B$4:$TZ$15,COUNTA(Hoang!$B$3:$HV$3) + COUNTBLANK(Hoang!$B$3:$HV$3),FALSE)</f>
        <v>0</v>
      </c>
      <c r="I44" s="215">
        <f>VLOOKUP($C44,Quynh!$B$4:$TZ$15,COUNTA(Quynh!$B$3:$HV$3) + COUNTBLANK(Quynh!$B$3:$HV$3)-1,FALSE)</f>
        <v>0</v>
      </c>
      <c r="J44" s="24">
        <f>VLOOKUP($C44,Quynh!$B$4:$TZ$15,COUNTA(Quynh!$B$3:$HV$3) + COUNTBLANK(Quynh!$B$3:$HV$3),FALSE)</f>
        <v>0.25</v>
      </c>
      <c r="K44" s="215">
        <f>VLOOKUP($C44,Pho!$B$4:$TZ$15,COUNTA(Pho!$B$3:$HV$3) + COUNTBLANK(Pho!$B$3:$HV$3)-1,FALSE)</f>
        <v>0</v>
      </c>
      <c r="L44" s="24">
        <f>VLOOKUP($C44,Pho!$B$4:$TZ$15,COUNTA(Pho!$B$3:$HV$3) + COUNTBLANK(Pho!$B$3:$HV$3),FALSE)</f>
        <v>0.21999999999999997</v>
      </c>
      <c r="M44" s="215">
        <f>VLOOKUP($C44,Thong!$B$4:$TZ$15,COUNTA(Thong!$B$3:$HV$3) + COUNTBLANK(Thong!$B$3:$HV$3)-1,FALSE)</f>
        <v>0</v>
      </c>
      <c r="N44" s="24">
        <f>VLOOKUP($C44,Thong!$B$4:$TZ$15,COUNTA(Thong!$B$3:$HV$3) + COUNTBLANK(Thong!$B$3:$HV$3),FALSE)</f>
        <v>0</v>
      </c>
      <c r="O44" s="215">
        <f>VLOOKUP($C44,Uyen!$B$4:$TZ$15,COUNTA(Uyen!$B$3:$HV$3) + COUNTBLANK(Uyen!$B$3:$HV$3)-1,FALSE)</f>
        <v>0</v>
      </c>
      <c r="P44" s="24">
        <f>VLOOKUP($C44,Uyen!$B$4:$TZ$15,COUNTA(Uyen!$B$3:$HV$3) + COUNTBLANK(Uyen!$B$3:$HV$3),FALSE)</f>
        <v>0.15</v>
      </c>
      <c r="Q44" s="215">
        <f>VLOOKUP($C44,Ngoc!$B$4:$TZ$15,COUNTA(Ngoc!$B$3:$HV$3) + COUNTBLANK(Ngoc!$B$3:$HV$3)-1,FALSE)</f>
        <v>0</v>
      </c>
      <c r="R44" s="24">
        <f>VLOOKUP($C44,Ngoc!$B$4:$TZ$15,COUNTA(Ngoc!$B$3:$HV$3) + COUNTBLANK(Ngoc!$B$3:$HV$3),FALSE)</f>
        <v>0</v>
      </c>
      <c r="S44" s="216">
        <f t="array" ref="S44">SUM(IF(MOD(COLUMN($E44:$R44),2)=1,$E44:$R44,0))</f>
        <v>0</v>
      </c>
      <c r="T44" s="217">
        <f t="array" ref="T44">SUM(IF(MOD(COLUMN($E44:$R44),2)=0,$E44:$R44,0))</f>
        <v>0.72</v>
      </c>
      <c r="U44" t="s">
        <v>68</v>
      </c>
    </row>
    <row r="45" spans="1:21">
      <c r="A45" s="81" t="s">
        <v>9</v>
      </c>
    </row>
    <row r="46" spans="1:21">
      <c r="B46" s="13" t="s">
        <v>35</v>
      </c>
      <c r="C46" s="13" t="s">
        <v>36</v>
      </c>
      <c r="D46" s="13" t="s">
        <v>15</v>
      </c>
      <c r="E46" s="464" t="s">
        <v>37</v>
      </c>
      <c r="F46" s="465"/>
      <c r="G46" s="464" t="s">
        <v>38</v>
      </c>
      <c r="H46" s="465"/>
      <c r="I46" s="464" t="s">
        <v>39</v>
      </c>
      <c r="J46" s="465"/>
      <c r="K46" s="464" t="s">
        <v>40</v>
      </c>
      <c r="L46" s="465"/>
      <c r="M46" s="464" t="s">
        <v>41</v>
      </c>
      <c r="N46" s="465"/>
      <c r="O46" s="464" t="s">
        <v>42</v>
      </c>
      <c r="P46" s="465"/>
      <c r="Q46" s="464" t="s">
        <v>43</v>
      </c>
      <c r="R46" s="465"/>
      <c r="S46" s="464" t="s">
        <v>44</v>
      </c>
      <c r="T46" s="465"/>
    </row>
    <row r="47" spans="1:21">
      <c r="B47" s="13"/>
      <c r="C47" s="13"/>
      <c r="D47" s="13"/>
      <c r="E47" s="13" t="s">
        <v>16</v>
      </c>
      <c r="F47" s="13" t="s">
        <v>744</v>
      </c>
      <c r="G47" s="13" t="s">
        <v>16</v>
      </c>
      <c r="H47" s="13" t="s">
        <v>744</v>
      </c>
      <c r="I47" s="13" t="s">
        <v>16</v>
      </c>
      <c r="J47" s="13" t="s">
        <v>744</v>
      </c>
      <c r="K47" s="13" t="s">
        <v>16</v>
      </c>
      <c r="L47" s="13" t="s">
        <v>744</v>
      </c>
      <c r="M47" s="13" t="s">
        <v>16</v>
      </c>
      <c r="N47" s="13" t="s">
        <v>744</v>
      </c>
      <c r="O47" s="13" t="s">
        <v>16</v>
      </c>
      <c r="P47" s="13" t="s">
        <v>744</v>
      </c>
      <c r="Q47" s="13" t="s">
        <v>16</v>
      </c>
      <c r="R47" s="13" t="s">
        <v>744</v>
      </c>
      <c r="S47" s="13" t="s">
        <v>16</v>
      </c>
      <c r="T47" s="13" t="s">
        <v>744</v>
      </c>
    </row>
    <row r="48" spans="1:21">
      <c r="B48" s="3">
        <v>1</v>
      </c>
      <c r="C48" s="212" t="s">
        <v>46</v>
      </c>
      <c r="D48" s="3" t="s">
        <v>47</v>
      </c>
      <c r="E48" s="213">
        <f>VLOOKUP($C48,Huong!$B$4:$TZ$15,COUNTA(Huong!$B$3:$KB$3) + COUNTBLANK(Huong!$B$3:$KB$3)-1,FALSE)</f>
        <v>0</v>
      </c>
      <c r="F48" s="24">
        <f>VLOOKUP($C48,Huong!$B$4:$TZ$15,COUNTA(Huong!$B$3:$KB$3) + COUNTBLANK(Huong!$B$3:$KB$3),FALSE)</f>
        <v>0</v>
      </c>
      <c r="G48" s="214">
        <f>VLOOKUP($C48,Hoang!$B$4:$TZ$15,COUNTA(Hoang!$B$3:$KB$3) + COUNTBLANK(Hoang!$B$3:$KB$3)-1,FALSE)</f>
        <v>30</v>
      </c>
      <c r="H48" s="24">
        <f>VLOOKUP($C48,Hoang!$B$4:$TZ$15,COUNTA(Hoang!$B$3:$KB$3) + COUNTBLANK(Hoang!$B$3:$KB$3),FALSE)</f>
        <v>0.28333333333333333</v>
      </c>
      <c r="I48" s="215">
        <f>VLOOKUP($C48,Quynh!$B$4:$TZ$15,COUNTA(Quynh!$B$3:$KB$3) + COUNTBLANK(Quynh!$B$3:$KB$3)-1,FALSE)</f>
        <v>0</v>
      </c>
      <c r="J48" s="24">
        <f>VLOOKUP($C48,Quynh!$B$4:$TZ$15,COUNTA(Quynh!$B$3:$KB$3) + COUNTBLANK(Quynh!$B$3:$KB$3),FALSE)</f>
        <v>0</v>
      </c>
      <c r="K48" s="215">
        <f>VLOOKUP($C48,Pho!$B$4:$TZ$15,COUNTA(Pho!$B$3:$KB$3) + COUNTBLANK(Pho!$B$3:$KB$3)-1,FALSE)</f>
        <v>0</v>
      </c>
      <c r="L48" s="24">
        <f>VLOOKUP($C48,Pho!$B$4:$TZ$15,COUNTA(Pho!$B$3:$KB$3) + COUNTBLANK(Pho!$B$3:$KB$3),FALSE)</f>
        <v>0</v>
      </c>
      <c r="M48" s="215">
        <f>VLOOKUP($C48,Thong!$B$4:$TZ$15,COUNTA(Thong!$B$3:$KB$3) + COUNTBLANK(Thong!$B$3:$KB$3)-1,FALSE)</f>
        <v>0</v>
      </c>
      <c r="N48" s="24">
        <f>VLOOKUP($C48,Thong!$B$4:$TZ$15,COUNTA(Thong!$B$3:$KB$3) + COUNTBLANK(Thong!$B$3:$KB$3),FALSE)</f>
        <v>0</v>
      </c>
      <c r="O48" s="215">
        <f>VLOOKUP($C48,Uyen!$B$4:$TZ$15,COUNTA(Uyen!$B$3:$KB$3) + COUNTBLANK(Uyen!$B$3:$KB$3)-1,FALSE)</f>
        <v>0</v>
      </c>
      <c r="P48" s="24">
        <f>VLOOKUP($C48,Uyen!$B$4:$TZ$15,COUNTA(Uyen!$B$3:$KB$3) + COUNTBLANK(Uyen!$B$3:$DR$3),FALSE)</f>
        <v>0</v>
      </c>
      <c r="Q48" s="215">
        <f>VLOOKUP($C48,Ngoc!$B$4:$TZ$15,COUNTA(Ngoc!$B$3:$KB$3) + COUNTBLANK(Ngoc!$B$3:$KB$3)-1,FALSE)</f>
        <v>0</v>
      </c>
      <c r="R48" s="24">
        <f>VLOOKUP($C48,Ngoc!$B$4:$TZ$15,COUNTA(Ngoc!$B$3:$KB$3) + COUNTBLANK(Ngoc!$B$3:$KB$3),FALSE)</f>
        <v>3.3333333333333333E-2</v>
      </c>
      <c r="S48" s="216">
        <f t="array" ref="S48">SUM(IF(MOD(COLUMN($E48:$R48),2)=1,$E48:$R48,0))</f>
        <v>30</v>
      </c>
      <c r="T48" s="217">
        <f t="array" ref="T48">SUM(IF(MOD(COLUMN($E48:$R48),2)=0,$E48:$R48,0))</f>
        <v>0.31666666666666665</v>
      </c>
    </row>
    <row r="49" spans="2:21">
      <c r="B49" s="3">
        <v>2</v>
      </c>
      <c r="C49" s="2" t="s">
        <v>48</v>
      </c>
      <c r="D49" s="3" t="s">
        <v>49</v>
      </c>
      <c r="E49" s="213">
        <f>VLOOKUP($C49,Huong!$B$4:$TZ$15,COUNTA(Huong!$B$3:$KB$3) + COUNTBLANK(Huong!$B$3:$KB$3)-1,FALSE)</f>
        <v>0</v>
      </c>
      <c r="F49" s="24">
        <f>VLOOKUP($C49,Huong!$B$4:$TZ$15,COUNTA(Huong!$B$3:$KB$3) + COUNTBLANK(Huong!$B$3:$KB$3),FALSE)</f>
        <v>0</v>
      </c>
      <c r="G49" s="214">
        <f>VLOOKUP($C49,Hoang!$B$4:$TZ$15,COUNTA(Hoang!$B$3:$KB$3) + COUNTBLANK(Hoang!$B$3:$KB$3)-1,FALSE)</f>
        <v>0</v>
      </c>
      <c r="H49" s="24">
        <f>VLOOKUP($C49,Hoang!$B$4:$TZ$15,COUNTA(Hoang!$B$3:$KB$3) + COUNTBLANK(Hoang!$B$3:$KB$3),FALSE)</f>
        <v>0</v>
      </c>
      <c r="I49" s="215">
        <f>VLOOKUP($C49,Quynh!$B$4:$TZ$15,COUNTA(Quynh!$B$3:$KB$3) + COUNTBLANK(Quynh!$B$3:$KB$3)-1,FALSE)</f>
        <v>0</v>
      </c>
      <c r="J49" s="24">
        <f>VLOOKUP($C49,Quynh!$B$4:$TZ$15,COUNTA(Quynh!$B$3:$KB$3) + COUNTBLANK(Quynh!$B$3:$KB$3),FALSE)</f>
        <v>0</v>
      </c>
      <c r="K49" s="215">
        <f>VLOOKUP($C49,Pho!$B$4:$TZ$15,COUNTA(Pho!$B$3:$KB$3) + COUNTBLANK(Pho!$B$3:$KB$3)-1,FALSE)</f>
        <v>0</v>
      </c>
      <c r="L49" s="24">
        <f>VLOOKUP($C49,Pho!$B$4:$TZ$15,COUNTA(Pho!$B$3:$KB$3) + COUNTBLANK(Pho!$B$3:$KB$3),FALSE)</f>
        <v>0</v>
      </c>
      <c r="M49" s="215">
        <f>VLOOKUP($C49,Thong!$B$4:$TZ$15,COUNTA(Thong!$B$3:$KB$3) + COUNTBLANK(Thong!$B$3:$KB$3)-1,FALSE)</f>
        <v>0</v>
      </c>
      <c r="N49" s="24">
        <f>VLOOKUP($C49,Thong!$B$4:$TZ$15,COUNTA(Thong!$B$3:$KB$3) + COUNTBLANK(Thong!$B$3:$KB$3),FALSE)</f>
        <v>0</v>
      </c>
      <c r="O49" s="215">
        <f>VLOOKUP($C49,Uyen!$B$4:$TZ$15,COUNTA(Uyen!$B$3:$KB$3) + COUNTBLANK(Uyen!$B$3:$KB$3)-1,FALSE)</f>
        <v>0</v>
      </c>
      <c r="P49" s="24">
        <f>VLOOKUP($C49,Uyen!$B$4:$TZ$15,COUNTA(Uyen!$B$3:$KB$3) + COUNTBLANK(Uyen!$B$3:$DR$3),FALSE)</f>
        <v>0</v>
      </c>
      <c r="Q49" s="215">
        <f>VLOOKUP($C49,Ngoc!$B$4:$TZ$15,COUNTA(Ngoc!$B$3:$KB$3) + COUNTBLANK(Ngoc!$B$3:$KB$3)-1,FALSE)</f>
        <v>0</v>
      </c>
      <c r="R49" s="24">
        <f>VLOOKUP($C49,Ngoc!$B$4:$TZ$15,COUNTA(Ngoc!$B$3:$KB$3) + COUNTBLANK(Ngoc!$B$3:$KB$3),FALSE)</f>
        <v>0</v>
      </c>
      <c r="S49" s="216">
        <f t="array" ref="S49">SUM(IF(MOD(COLUMN($E49:$R49),2)=1,$E49:$R49,0))</f>
        <v>0</v>
      </c>
      <c r="T49" s="217">
        <f t="array" ref="T49">SUM(IF(MOD(COLUMN($E49:$R49),2)=0,$E49:$R49,0))</f>
        <v>0</v>
      </c>
    </row>
    <row r="50" spans="2:21">
      <c r="B50" s="3">
        <v>3</v>
      </c>
      <c r="C50" s="2" t="s">
        <v>50</v>
      </c>
      <c r="D50" s="3" t="s">
        <v>51</v>
      </c>
      <c r="E50" s="213">
        <f>VLOOKUP($C50,Huong!$B$4:$TZ$15,COUNTA(Huong!$B$3:$KB$3) + COUNTBLANK(Huong!$B$3:$KB$3)-1,FALSE)</f>
        <v>35</v>
      </c>
      <c r="F50" s="24">
        <f>VLOOKUP($C50,Huong!$B$4:$TZ$15,COUNTA(Huong!$B$3:$KB$3) + COUNTBLANK(Huong!$B$3:$KB$3),FALSE)</f>
        <v>0.87466666666666659</v>
      </c>
      <c r="G50" s="214">
        <f>VLOOKUP($C50,Hoang!$B$4:$TZ$15,COUNTA(Hoang!$B$3:$KB$3) + COUNTBLANK(Hoang!$B$3:$KB$3)-1,FALSE)</f>
        <v>22</v>
      </c>
      <c r="H50" s="24">
        <f>VLOOKUP($C50,Hoang!$B$4:$TZ$15,COUNTA(Hoang!$B$3:$KB$3) + COUNTBLANK(Hoang!$B$3:$KB$3),FALSE)</f>
        <v>7.4999999999999997E-2</v>
      </c>
      <c r="I50" s="215">
        <f>VLOOKUP($C50,Quynh!$B$4:$TZ$15,COUNTA(Quynh!$B$3:$KB$3) + COUNTBLANK(Quynh!$B$3:$KB$3)-1,FALSE)</f>
        <v>7</v>
      </c>
      <c r="J50" s="24">
        <f>VLOOKUP($C50,Quynh!$B$4:$TZ$15,COUNTA(Quynh!$B$3:$KB$3) + COUNTBLANK(Quynh!$B$3:$KB$3),FALSE)</f>
        <v>0.83066666666666666</v>
      </c>
      <c r="K50" s="215">
        <f>VLOOKUP($C50,Pho!$B$4:$TZ$15,COUNTA(Pho!$B$3:$KB$3) + COUNTBLANK(Pho!$B$3:$KB$3)-1,FALSE)</f>
        <v>0</v>
      </c>
      <c r="L50" s="24">
        <f>VLOOKUP($C50,Pho!$B$4:$TZ$15,COUNTA(Pho!$B$3:$KB$3) + COUNTBLANK(Pho!$B$3:$KB$3),FALSE)</f>
        <v>0</v>
      </c>
      <c r="M50" s="215">
        <f>VLOOKUP($C50,Thong!$B$4:$TZ$15,COUNTA(Thong!$B$3:$KB$3) + COUNTBLANK(Thong!$B$3:$KB$3)-1,FALSE)</f>
        <v>15</v>
      </c>
      <c r="N50" s="24">
        <f>VLOOKUP($C50,Thong!$B$4:$TZ$15,COUNTA(Thong!$B$3:$KB$3) + COUNTBLANK(Thong!$B$3:$KB$3),FALSE)</f>
        <v>0.93200000000000005</v>
      </c>
      <c r="O50" s="215">
        <f>VLOOKUP($C50,Uyen!$B$4:$TZ$15,COUNTA(Uyen!$B$3:$KB$3) + COUNTBLANK(Uyen!$B$3:$KB$3)-1,FALSE)</f>
        <v>21</v>
      </c>
      <c r="P50" s="24">
        <f>VLOOKUP($C50,Uyen!$B$4:$TZ$15,COUNTA(Uyen!$B$3:$KB$3) + COUNTBLANK(Uyen!$B$3:$DR$3),FALSE)</f>
        <v>0.55199999999999994</v>
      </c>
      <c r="Q50" s="215">
        <f>VLOOKUP($C50,Ngoc!$B$4:$TZ$15,COUNTA(Ngoc!$B$3:$KB$3) + COUNTBLANK(Ngoc!$B$3:$KB$3)-1,FALSE)</f>
        <v>22</v>
      </c>
      <c r="R50" s="24">
        <f>VLOOKUP($C50,Ngoc!$B$4:$TZ$15,COUNTA(Ngoc!$B$3:$KB$3) + COUNTBLANK(Ngoc!$B$3:$KB$3),FALSE)</f>
        <v>0.65866666666666673</v>
      </c>
      <c r="S50" s="216">
        <f t="array" ref="S50">SUM(IF(MOD(COLUMN($E50:$R50),2)=1,$E50:$R50,0))</f>
        <v>122</v>
      </c>
      <c r="T50" s="217">
        <f t="array" ref="T50">SUM(IF(MOD(COLUMN($E50:$R50),2)=0,$E50:$R50,0))</f>
        <v>3.923</v>
      </c>
    </row>
    <row r="51" spans="2:21">
      <c r="B51" s="3">
        <v>4</v>
      </c>
      <c r="C51" s="2" t="s">
        <v>52</v>
      </c>
      <c r="D51" s="3" t="s">
        <v>53</v>
      </c>
      <c r="E51" s="213">
        <f>VLOOKUP($C51,Huong!$B$4:$TZ$15,COUNTA(Huong!$B$3:$KB$3) + COUNTBLANK(Huong!$B$3:$KB$3)-1,FALSE)</f>
        <v>7</v>
      </c>
      <c r="F51" s="24">
        <f>VLOOKUP($C51,Huong!$B$4:$TZ$15,COUNTA(Huong!$B$3:$KB$3) + COUNTBLANK(Huong!$B$3:$KB$3),FALSE)</f>
        <v>1.7333333333333333E-2</v>
      </c>
      <c r="G51" s="214">
        <f>VLOOKUP($C51,Hoang!$B$4:$TZ$15,COUNTA(Hoang!$B$3:$KB$3) + COUNTBLANK(Hoang!$B$3:$KB$3)-1,FALSE)</f>
        <v>0</v>
      </c>
      <c r="H51" s="24">
        <f>VLOOKUP($C51,Hoang!$B$4:$TZ$15,COUNTA(Hoang!$B$3:$KB$3) + COUNTBLANK(Hoang!$B$3:$KB$3),FALSE)</f>
        <v>0</v>
      </c>
      <c r="I51" s="215">
        <f>VLOOKUP($C51,Quynh!$B$4:$TZ$15,COUNTA(Quynh!$B$3:$KB$3) + COUNTBLANK(Quynh!$B$3:$KB$3)-1,FALSE)</f>
        <v>0</v>
      </c>
      <c r="J51" s="24">
        <f>VLOOKUP($C51,Quynh!$B$4:$TZ$15,COUNTA(Quynh!$B$3:$KB$3) + COUNTBLANK(Quynh!$B$3:$KB$3),FALSE)</f>
        <v>0</v>
      </c>
      <c r="K51" s="215">
        <f>VLOOKUP($C51,Pho!$B$4:$TZ$15,COUNTA(Pho!$B$3:$KB$3) + COUNTBLANK(Pho!$B$3:$KB$3)-1,FALSE)</f>
        <v>0</v>
      </c>
      <c r="L51" s="24">
        <f>VLOOKUP($C51,Pho!$B$4:$TZ$15,COUNTA(Pho!$B$3:$KB$3) + COUNTBLANK(Pho!$B$3:$KB$3),FALSE)</f>
        <v>0</v>
      </c>
      <c r="M51" s="215">
        <f>VLOOKUP($C51,Thong!$B$4:$TZ$15,COUNTA(Thong!$B$3:$KB$3) + COUNTBLANK(Thong!$B$3:$KB$3)-1,FALSE)</f>
        <v>0</v>
      </c>
      <c r="N51" s="24">
        <f>VLOOKUP($C51,Thong!$B$4:$TZ$15,COUNTA(Thong!$B$3:$KB$3) + COUNTBLANK(Thong!$B$3:$KB$3),FALSE)</f>
        <v>0</v>
      </c>
      <c r="O51" s="215">
        <f>VLOOKUP($C51,Uyen!$B$4:$TZ$15,COUNTA(Uyen!$B$3:$KB$3) + COUNTBLANK(Uyen!$B$3:$KB$3)-1,FALSE)</f>
        <v>0</v>
      </c>
      <c r="P51" s="24">
        <f>VLOOKUP($C51,Uyen!$B$4:$TZ$15,COUNTA(Uyen!$B$3:$KB$3) + COUNTBLANK(Uyen!$B$3:$DR$3),FALSE)</f>
        <v>0</v>
      </c>
      <c r="Q51" s="215">
        <f>VLOOKUP($C51,Ngoc!$B$4:$TZ$15,COUNTA(Ngoc!$B$3:$KB$3) + COUNTBLANK(Ngoc!$B$3:$KB$3)-1,FALSE)</f>
        <v>0</v>
      </c>
      <c r="R51" s="24">
        <f>VLOOKUP($C51,Ngoc!$B$4:$TZ$15,COUNTA(Ngoc!$B$3:$KB$3) + COUNTBLANK(Ngoc!$B$3:$KB$3),FALSE)</f>
        <v>0</v>
      </c>
      <c r="S51" s="216">
        <f t="array" ref="S51">SUM(IF(MOD(COLUMN($E51:$R51),2)=1,$E51:$R51,0))</f>
        <v>7</v>
      </c>
      <c r="T51" s="217">
        <f t="array" ref="T51">SUM(IF(MOD(COLUMN($E51:$R51),2)=0,$E51:$R51,0))</f>
        <v>1.7333333333333333E-2</v>
      </c>
    </row>
    <row r="52" spans="2:21">
      <c r="B52" s="3">
        <v>5</v>
      </c>
      <c r="C52" s="2" t="s">
        <v>54</v>
      </c>
      <c r="D52" s="3" t="s">
        <v>55</v>
      </c>
      <c r="E52" s="213">
        <f>VLOOKUP($C52,Huong!$B$4:$TZ$15,COUNTA(Huong!$B$3:$KB$3) + COUNTBLANK(Huong!$B$3:$KB$3)-1,FALSE)</f>
        <v>1</v>
      </c>
      <c r="F52" s="24">
        <f>VLOOKUP($C52,Huong!$B$4:$TZ$15,COUNTA(Huong!$B$3:$KB$3) + COUNTBLANK(Huong!$B$3:$KB$3),FALSE)</f>
        <v>8.0000000000000002E-3</v>
      </c>
      <c r="G52" s="214">
        <f>VLOOKUP($C52,Hoang!$B$4:$TZ$15,COUNTA(Hoang!$B$3:$KB$3) + COUNTBLANK(Hoang!$B$3:$KB$3)-1,FALSE)</f>
        <v>160</v>
      </c>
      <c r="H52" s="24">
        <f>VLOOKUP($C52,Hoang!$B$4:$TZ$15,COUNTA(Hoang!$B$3:$KB$3) + COUNTBLANK(Hoang!$B$3:$KB$3),FALSE)</f>
        <v>0.25</v>
      </c>
      <c r="I52" s="215">
        <f>VLOOKUP($C52,Quynh!$B$4:$TZ$15,COUNTA(Quynh!$B$3:$KB$3) + COUNTBLANK(Quynh!$B$3:$KB$3)-1,FALSE)</f>
        <v>0</v>
      </c>
      <c r="J52" s="24">
        <f>VLOOKUP($C52,Quynh!$B$4:$TZ$15,COUNTA(Quynh!$B$3:$KB$3) + COUNTBLANK(Quynh!$B$3:$KB$3),FALSE)</f>
        <v>0</v>
      </c>
      <c r="K52" s="215">
        <f>VLOOKUP($C52,Pho!$B$4:$TZ$15,COUNTA(Pho!$B$3:$KB$3) + COUNTBLANK(Pho!$B$3:$KB$3)-1,FALSE)</f>
        <v>0</v>
      </c>
      <c r="L52" s="24">
        <f>VLOOKUP($C52,Pho!$B$4:$TZ$15,COUNTA(Pho!$B$3:$KB$3) + COUNTBLANK(Pho!$B$3:$KB$3),FALSE)</f>
        <v>0</v>
      </c>
      <c r="M52" s="215">
        <f>VLOOKUP($C52,Thong!$B$4:$TZ$15,COUNTA(Thong!$B$3:$KB$3) + COUNTBLANK(Thong!$B$3:$KB$3)-1,FALSE)</f>
        <v>0</v>
      </c>
      <c r="N52" s="24">
        <f>VLOOKUP($C52,Thong!$B$4:$TZ$15,COUNTA(Thong!$B$3:$KB$3) + COUNTBLANK(Thong!$B$3:$KB$3),FALSE)</f>
        <v>0</v>
      </c>
      <c r="O52" s="215">
        <f>VLOOKUP($C52,Uyen!$B$4:$TZ$15,COUNTA(Uyen!$B$3:$KB$3) + COUNTBLANK(Uyen!$B$3:$KB$3)-1,FALSE)</f>
        <v>76</v>
      </c>
      <c r="P52" s="24">
        <f>VLOOKUP($C52,Uyen!$B$4:$TZ$15,COUNTA(Uyen!$B$3:$KB$3) + COUNTBLANK(Uyen!$B$3:$DR$3),FALSE)</f>
        <v>0.16</v>
      </c>
      <c r="Q52" s="215">
        <f>VLOOKUP($C52,Ngoc!$B$4:$TZ$15,COUNTA(Ngoc!$B$3:$KB$3) + COUNTBLANK(Ngoc!$B$3:$KB$3)-1,FALSE)</f>
        <v>30</v>
      </c>
      <c r="R52" s="24">
        <f>VLOOKUP($C52,Ngoc!$B$4:$TZ$15,COUNTA(Ngoc!$B$3:$KB$3) + COUNTBLANK(Ngoc!$B$3:$KB$3),FALSE)</f>
        <v>0.08</v>
      </c>
      <c r="S52" s="216">
        <f t="array" ref="S52">SUM(IF(MOD(COLUMN($E52:$R52),2)=1,$E52:$R52,0))</f>
        <v>267</v>
      </c>
      <c r="T52" s="217">
        <f t="array" ref="T52">SUM(IF(MOD(COLUMN($E52:$R52),2)=0,$E52:$R52,0))</f>
        <v>0.49800000000000005</v>
      </c>
    </row>
    <row r="53" spans="2:21" ht="76.5">
      <c r="B53" s="3">
        <v>6</v>
      </c>
      <c r="C53" s="2" t="s">
        <v>56</v>
      </c>
      <c r="D53" s="3" t="s">
        <v>57</v>
      </c>
      <c r="E53" s="213">
        <f>VLOOKUP($C53,Huong!$B$4:$TZ$15,COUNTA(Huong!$B$3:$KB$3) + COUNTBLANK(Huong!$B$3:$KB$3)-1,FALSE)</f>
        <v>0</v>
      </c>
      <c r="F53" s="24">
        <f>VLOOKUP($C53,Huong!$B$4:$TZ$15,COUNTA(Huong!$B$3:$KB$3) + COUNTBLANK(Huong!$B$3:$KB$3),FALSE)</f>
        <v>0.04</v>
      </c>
      <c r="G53" s="214">
        <f>VLOOKUP($C53,Hoang!$B$4:$TZ$15,COUNTA(Hoang!$B$3:$KB$3) + COUNTBLANK(Hoang!$B$3:$KB$3)-1,FALSE)</f>
        <v>0</v>
      </c>
      <c r="H53" s="24">
        <f>VLOOKUP($C53,Hoang!$B$4:$TZ$15,COUNTA(Hoang!$B$3:$KB$3) + COUNTBLANK(Hoang!$B$3:$KB$3),FALSE)</f>
        <v>0.30833333333333335</v>
      </c>
      <c r="I53" s="215">
        <f>VLOOKUP($C53,Quynh!$B$4:$TZ$15,COUNTA(Quynh!$B$3:$KB$3) + COUNTBLANK(Quynh!$B$3:$KB$3)-1,FALSE)</f>
        <v>0</v>
      </c>
      <c r="J53" s="24">
        <f>VLOOKUP($C53,Quynh!$B$4:$TZ$15,COUNTA(Quynh!$B$3:$KB$3) + COUNTBLANK(Quynh!$B$3:$KB$3),FALSE)</f>
        <v>5.333333333333333E-2</v>
      </c>
      <c r="K53" s="215">
        <f>VLOOKUP($C53,Pho!$B$4:$TZ$15,COUNTA(Pho!$B$3:$KB$3) + COUNTBLANK(Pho!$B$3:$KB$3)-1,FALSE)</f>
        <v>0</v>
      </c>
      <c r="L53" s="24">
        <f>VLOOKUP($C53,Pho!$B$4:$TZ$15,COUNTA(Pho!$B$3:$KB$3) + COUNTBLANK(Pho!$B$3:$KB$3),FALSE)</f>
        <v>0.34399999999999997</v>
      </c>
      <c r="M53" s="215">
        <f>VLOOKUP($C53,Thong!$B$4:$TZ$15,COUNTA(Thong!$B$3:$KB$3) + COUNTBLANK(Thong!$B$3:$KB$3)-1,FALSE)</f>
        <v>0</v>
      </c>
      <c r="N53" s="24">
        <f>VLOOKUP($C53,Thong!$B$4:$TZ$15,COUNTA(Thong!$B$3:$KB$3) + COUNTBLANK(Thong!$B$3:$KB$3),FALSE)</f>
        <v>0</v>
      </c>
      <c r="O53" s="215">
        <f>VLOOKUP($C53,Uyen!$B$4:$TZ$15,COUNTA(Uyen!$B$3:$KB$3) + COUNTBLANK(Uyen!$B$3:$KB$3)-1,FALSE)</f>
        <v>0</v>
      </c>
      <c r="P53" s="24">
        <f>VLOOKUP($C53,Uyen!$B$4:$TZ$15,COUNTA(Uyen!$B$3:$KB$3) + COUNTBLANK(Uyen!$B$3:$DR$3),FALSE)</f>
        <v>0.16800000000000001</v>
      </c>
      <c r="Q53" s="215">
        <f>VLOOKUP($C53,Ngoc!$B$4:$TZ$15,COUNTA(Ngoc!$B$3:$KB$3) + COUNTBLANK(Ngoc!$B$3:$KB$3)-1,FALSE)</f>
        <v>0</v>
      </c>
      <c r="R53" s="24">
        <f>VLOOKUP($C53,Ngoc!$B$4:$TZ$15,COUNTA(Ngoc!$B$3:$KB$3) + COUNTBLANK(Ngoc!$B$3:$KB$3),FALSE)</f>
        <v>2.4E-2</v>
      </c>
      <c r="S53" s="216">
        <f t="array" ref="S53">SUM(IF(MOD(COLUMN($E53:$R53),2)=1,$E53:$R53,0))</f>
        <v>0</v>
      </c>
      <c r="T53" s="217">
        <f t="array" ref="T53">SUM(IF(MOD(COLUMN($E53:$R53),2)=0,$E53:$R53,0))</f>
        <v>0.93766666666666676</v>
      </c>
      <c r="U53" s="139" t="s">
        <v>69</v>
      </c>
    </row>
    <row r="54" spans="2:21" ht="63.75">
      <c r="B54" s="3">
        <v>7</v>
      </c>
      <c r="C54" s="2" t="s">
        <v>21</v>
      </c>
      <c r="D54" s="3" t="s">
        <v>58</v>
      </c>
      <c r="E54" s="213">
        <f>VLOOKUP($C54,Huong!$B$4:$TZ$15,COUNTA(Huong!$B$3:$KB$3) + COUNTBLANK(Huong!$B$3:$KB$3)-1,FALSE)</f>
        <v>0</v>
      </c>
      <c r="F54" s="24">
        <f>VLOOKUP($C54,Huong!$B$4:$TZ$15,COUNTA(Huong!$B$3:$KB$3) + COUNTBLANK(Huong!$B$3:$KB$3),FALSE)</f>
        <v>0.02</v>
      </c>
      <c r="G54" s="214">
        <f>VLOOKUP($C54,Hoang!$B$4:$TZ$15,COUNTA(Hoang!$B$3:$KB$3) + COUNTBLANK(Hoang!$B$3:$KB$3)-1,FALSE)</f>
        <v>0</v>
      </c>
      <c r="H54" s="24">
        <f>VLOOKUP($C54,Hoang!$B$4:$TZ$15,COUNTA(Hoang!$B$3:$KB$3) + COUNTBLANK(Hoang!$B$3:$KB$3),FALSE)</f>
        <v>0</v>
      </c>
      <c r="I54" s="215">
        <f>VLOOKUP($C54,Quynh!$B$4:$TZ$15,COUNTA(Quynh!$B$3:$KB$3) + COUNTBLANK(Quynh!$B$3:$KB$3)-1,FALSE)</f>
        <v>0</v>
      </c>
      <c r="J54" s="24">
        <f>VLOOKUP($C54,Quynh!$B$4:$TZ$15,COUNTA(Quynh!$B$3:$KB$3) + COUNTBLANK(Quynh!$B$3:$KB$3),FALSE)</f>
        <v>0.11600000000000002</v>
      </c>
      <c r="K54" s="215">
        <f>VLOOKUP($C54,Pho!$B$4:$TZ$15,COUNTA(Pho!$B$3:$KB$3) + COUNTBLANK(Pho!$B$3:$KB$3)-1,FALSE)</f>
        <v>0</v>
      </c>
      <c r="L54" s="24">
        <f>VLOOKUP($C54,Pho!$B$4:$TZ$15,COUNTA(Pho!$B$3:$KB$3) + COUNTBLANK(Pho!$B$3:$KB$3),FALSE)</f>
        <v>0.65600000000000003</v>
      </c>
      <c r="M54" s="215">
        <f>VLOOKUP($C54,Thong!$B$4:$TZ$15,COUNTA(Thong!$B$3:$KB$3) + COUNTBLANK(Thong!$B$3:$KB$3)-1,FALSE)</f>
        <v>0</v>
      </c>
      <c r="N54" s="24">
        <f>VLOOKUP($C54,Thong!$B$4:$TZ$15,COUNTA(Thong!$B$3:$KB$3) + COUNTBLANK(Thong!$B$3:$KB$3),FALSE)</f>
        <v>2.8000000000000004E-2</v>
      </c>
      <c r="O54" s="215">
        <f>VLOOKUP($C54,Uyen!$B$4:$TZ$15,COUNTA(Uyen!$B$3:$KB$3) + COUNTBLANK(Uyen!$B$3:$KB$3)-1,FALSE)</f>
        <v>0</v>
      </c>
      <c r="P54" s="24">
        <f>VLOOKUP($C54,Uyen!$B$4:$TZ$15,COUNTA(Uyen!$B$3:$KB$3) + COUNTBLANK(Uyen!$B$3:$DR$3),FALSE)</f>
        <v>0</v>
      </c>
      <c r="Q54" s="215">
        <f>VLOOKUP($C54,Ngoc!$B$4:$TZ$15,COUNTA(Ngoc!$B$3:$KB$3) + COUNTBLANK(Ngoc!$B$3:$KB$3)-1,FALSE)</f>
        <v>0</v>
      </c>
      <c r="R54" s="24">
        <f>VLOOKUP($C54,Ngoc!$B$4:$TZ$15,COUNTA(Ngoc!$B$3:$KB$3) + COUNTBLANK(Ngoc!$B$3:$KB$3),FALSE)</f>
        <v>4.3999999999999997E-2</v>
      </c>
      <c r="S54" s="216">
        <f t="array" ref="S54">SUM(IF(MOD(COLUMN($E54:$R54),2)=1,$E54:$R54,0))</f>
        <v>0</v>
      </c>
      <c r="T54" s="217">
        <f t="array" ref="T54">SUM(IF(MOD(COLUMN($E54:$R54),2)=0,$E54:$R54,0))</f>
        <v>0.8640000000000001</v>
      </c>
      <c r="U54" s="139" t="s">
        <v>70</v>
      </c>
    </row>
    <row r="55" spans="2:21">
      <c r="B55" s="3">
        <v>8</v>
      </c>
      <c r="C55" s="2" t="s">
        <v>22</v>
      </c>
      <c r="D55" s="3" t="s">
        <v>59</v>
      </c>
      <c r="E55" s="213">
        <f>VLOOKUP($C55,Huong!$B$4:$TZ$15,COUNTA(Huong!$B$3:$KB$3) + COUNTBLANK(Huong!$B$3:$KB$3)-1,FALSE)</f>
        <v>0</v>
      </c>
      <c r="F55" s="24">
        <f>VLOOKUP($C55,Huong!$B$4:$TZ$15,COUNTA(Huong!$B$3:$KB$3) + COUNTBLANK(Huong!$B$3:$KB$3),FALSE)</f>
        <v>0.04</v>
      </c>
      <c r="G55" s="214">
        <f>VLOOKUP($C55,Hoang!$B$4:$TZ$15,COUNTA(Hoang!$B$3:$KB$3) + COUNTBLANK(Hoang!$B$3:$KB$3)-1,FALSE)</f>
        <v>0</v>
      </c>
      <c r="H55" s="24">
        <f>VLOOKUP($C55,Hoang!$B$4:$TZ$15,COUNTA(Hoang!$B$3:$KB$3) + COUNTBLANK(Hoang!$B$3:$KB$3),FALSE)</f>
        <v>8.3333333333333329E-2</v>
      </c>
      <c r="I55" s="215">
        <f>VLOOKUP($C55,Quynh!$B$4:$TZ$15,COUNTA(Quynh!$B$3:$KB$3) + COUNTBLANK(Quynh!$B$3:$KB$3)-1,FALSE)</f>
        <v>0</v>
      </c>
      <c r="J55" s="24">
        <f>VLOOKUP($C55,Quynh!$B$4:$TZ$15,COUNTA(Quynh!$B$3:$KB$3) + COUNTBLANK(Quynh!$B$3:$KB$3),FALSE)</f>
        <v>0</v>
      </c>
      <c r="K55" s="215">
        <f>VLOOKUP($C55,Pho!$B$4:$TZ$15,COUNTA(Pho!$B$3:$KB$3) + COUNTBLANK(Pho!$B$3:$KB$3)-1,FALSE)</f>
        <v>0</v>
      </c>
      <c r="L55" s="24">
        <f>VLOOKUP($C55,Pho!$B$4:$TZ$15,COUNTA(Pho!$B$3:$KB$3) + COUNTBLANK(Pho!$B$3:$KB$3),FALSE)</f>
        <v>0</v>
      </c>
      <c r="M55" s="215">
        <f>VLOOKUP($C55,Thong!$B$4:$TZ$15,COUNTA(Thong!$B$3:$KB$3) + COUNTBLANK(Thong!$B$3:$KB$3)-1,FALSE)</f>
        <v>0</v>
      </c>
      <c r="N55" s="24">
        <f>VLOOKUP($C55,Thong!$B$4:$TZ$15,COUNTA(Thong!$B$3:$KB$3) + COUNTBLANK(Thong!$B$3:$KB$3),FALSE)</f>
        <v>0.04</v>
      </c>
      <c r="O55" s="215">
        <f>VLOOKUP($C55,Uyen!$B$4:$TZ$15,COUNTA(Uyen!$B$3:$KB$3) + COUNTBLANK(Uyen!$B$3:$KB$3)-1,FALSE)</f>
        <v>0</v>
      </c>
      <c r="P55" s="24">
        <f>VLOOKUP($C55,Uyen!$B$4:$TZ$15,COUNTA(Uyen!$B$3:$KB$3) + COUNTBLANK(Uyen!$B$3:$DR$3),FALSE)</f>
        <v>0.12</v>
      </c>
      <c r="Q55" s="215">
        <f>VLOOKUP($C55,Ngoc!$B$4:$TZ$15,COUNTA(Ngoc!$B$3:$KB$3) + COUNTBLANK(Ngoc!$B$3:$KB$3)-1,FALSE)</f>
        <v>0</v>
      </c>
      <c r="R55" s="24">
        <f>VLOOKUP($C55,Ngoc!$B$4:$TZ$15,COUNTA(Ngoc!$B$3:$KB$3) + COUNTBLANK(Ngoc!$B$3:$KB$3),FALSE)</f>
        <v>0.16</v>
      </c>
      <c r="S55" s="216">
        <f t="array" ref="S55">SUM(IF(MOD(COLUMN($E55:$R55),2)=1,$E55:$R55,0))</f>
        <v>0</v>
      </c>
      <c r="T55" s="217">
        <f t="array" ref="T55">SUM(IF(MOD(COLUMN($E55:$R55),2)=0,$E55:$R55,0))</f>
        <v>0.44333333333333336</v>
      </c>
      <c r="U55" t="s">
        <v>71</v>
      </c>
    </row>
  </sheetData>
  <mergeCells count="40">
    <mergeCell ref="Q46:R46"/>
    <mergeCell ref="S46:T46"/>
    <mergeCell ref="E46:F46"/>
    <mergeCell ref="G46:H46"/>
    <mergeCell ref="I46:J46"/>
    <mergeCell ref="K46:L46"/>
    <mergeCell ref="M46:N46"/>
    <mergeCell ref="O46:P46"/>
    <mergeCell ref="Q24:R24"/>
    <mergeCell ref="S24:T24"/>
    <mergeCell ref="E35:F35"/>
    <mergeCell ref="G35:H35"/>
    <mergeCell ref="I35:J35"/>
    <mergeCell ref="K35:L35"/>
    <mergeCell ref="M35:N35"/>
    <mergeCell ref="O35:P35"/>
    <mergeCell ref="Q35:R35"/>
    <mergeCell ref="S35:T35"/>
    <mergeCell ref="E24:F24"/>
    <mergeCell ref="G24:H24"/>
    <mergeCell ref="I24:J24"/>
    <mergeCell ref="K24:L24"/>
    <mergeCell ref="M24:N24"/>
    <mergeCell ref="O24:P24"/>
    <mergeCell ref="Q2:R2"/>
    <mergeCell ref="S2:T2"/>
    <mergeCell ref="E13:F13"/>
    <mergeCell ref="G13:H13"/>
    <mergeCell ref="I13:J13"/>
    <mergeCell ref="K13:L13"/>
    <mergeCell ref="M13:N13"/>
    <mergeCell ref="O13:P13"/>
    <mergeCell ref="Q13:R13"/>
    <mergeCell ref="S13:T13"/>
    <mergeCell ref="E2:F2"/>
    <mergeCell ref="G2:H2"/>
    <mergeCell ref="I2:J2"/>
    <mergeCell ref="K2:L2"/>
    <mergeCell ref="M2:N2"/>
    <mergeCell ref="O2:P2"/>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G19"/>
  <sheetViews>
    <sheetView workbookViewId="0" xr3:uid="{65FA3815-DCC1-5481-872F-D2879ED395ED}">
      <pane xSplit="3" ySplit="7" topLeftCell="T8" activePane="bottomRight" state="frozen"/>
      <selection pane="bottomRight" activeCell="AB13" sqref="AB13"/>
      <selection pane="bottomLeft"/>
      <selection pane="topRight"/>
    </sheetView>
  </sheetViews>
  <sheetFormatPr defaultRowHeight="12.75"/>
  <cols>
    <col min="2" max="2" width="3.85546875" bestFit="1" customWidth="1"/>
    <col min="3" max="3" width="26.5703125" customWidth="1"/>
    <col min="4" max="4" width="10" customWidth="1"/>
    <col min="5" max="5" width="8.140625" customWidth="1"/>
    <col min="6" max="6" width="7.140625" customWidth="1"/>
    <col min="7" max="13" width="11.28515625" customWidth="1"/>
    <col min="14" max="14" width="14" customWidth="1"/>
    <col min="15" max="31" width="11.28515625" customWidth="1"/>
    <col min="32" max="32" width="10.5703125" customWidth="1"/>
    <col min="33" max="33" width="88.42578125" bestFit="1" customWidth="1"/>
  </cols>
  <sheetData>
    <row r="1" spans="1:33" ht="26.25">
      <c r="B1" s="81" t="s">
        <v>745</v>
      </c>
      <c r="E1" s="14" t="s">
        <v>0</v>
      </c>
    </row>
    <row r="2" spans="1:33">
      <c r="C2" s="103" t="s">
        <v>50</v>
      </c>
      <c r="D2" s="2" t="s">
        <v>746</v>
      </c>
    </row>
    <row r="3" spans="1:33">
      <c r="C3" s="103" t="s">
        <v>52</v>
      </c>
      <c r="D3" s="2" t="s">
        <v>747</v>
      </c>
    </row>
    <row r="5" spans="1:33">
      <c r="B5" s="150" t="str">
        <f>Reference!A1</f>
        <v>No.</v>
      </c>
      <c r="C5" s="150" t="str">
        <f>Reference!B1</f>
        <v>Task Name</v>
      </c>
      <c r="D5" s="150" t="s">
        <v>3</v>
      </c>
      <c r="E5" s="150" t="s">
        <v>4</v>
      </c>
      <c r="F5" s="150" t="s">
        <v>5</v>
      </c>
      <c r="G5" s="167"/>
      <c r="H5" s="511" t="s">
        <v>6</v>
      </c>
      <c r="I5" s="512"/>
      <c r="J5" s="512"/>
      <c r="K5" s="512"/>
      <c r="L5" s="512"/>
      <c r="M5" s="513"/>
      <c r="N5" s="514" t="s">
        <v>7</v>
      </c>
      <c r="O5" s="452"/>
      <c r="P5" s="452"/>
      <c r="Q5" s="452"/>
      <c r="R5" s="515"/>
      <c r="S5" s="516" t="s">
        <v>8</v>
      </c>
      <c r="T5" s="517"/>
      <c r="U5" s="517"/>
      <c r="V5" s="518"/>
      <c r="W5" s="508" t="s">
        <v>9</v>
      </c>
      <c r="X5" s="509"/>
      <c r="Y5" s="509"/>
      <c r="Z5" s="509"/>
      <c r="AA5" s="510"/>
      <c r="AB5" s="150" t="s">
        <v>10</v>
      </c>
      <c r="AC5" s="150" t="s">
        <v>748</v>
      </c>
      <c r="AD5" s="150" t="s">
        <v>12</v>
      </c>
      <c r="AE5" s="150" t="s">
        <v>13</v>
      </c>
      <c r="AF5" s="150" t="s">
        <v>14</v>
      </c>
      <c r="AG5" s="17" t="s">
        <v>15</v>
      </c>
    </row>
    <row r="6" spans="1:33">
      <c r="B6" s="150"/>
      <c r="C6" s="150"/>
      <c r="D6" s="150"/>
      <c r="E6" s="150"/>
      <c r="F6" s="150"/>
      <c r="G6" s="511" t="s">
        <v>72</v>
      </c>
      <c r="H6" s="512"/>
      <c r="I6" s="512"/>
      <c r="J6" s="513"/>
      <c r="K6" s="137" t="s">
        <v>73</v>
      </c>
      <c r="L6" s="137" t="s">
        <v>74</v>
      </c>
      <c r="M6" s="137" t="s">
        <v>75</v>
      </c>
      <c r="N6" s="150" t="s">
        <v>72</v>
      </c>
      <c r="O6" s="150" t="s">
        <v>73</v>
      </c>
      <c r="P6" s="150" t="s">
        <v>74</v>
      </c>
      <c r="Q6" s="150" t="s">
        <v>75</v>
      </c>
      <c r="R6" s="150" t="s">
        <v>106</v>
      </c>
      <c r="S6" s="152" t="s">
        <v>72</v>
      </c>
      <c r="T6" s="152" t="s">
        <v>73</v>
      </c>
      <c r="U6" s="152" t="s">
        <v>74</v>
      </c>
      <c r="V6" s="152" t="s">
        <v>75</v>
      </c>
      <c r="W6" s="175" t="s">
        <v>72</v>
      </c>
      <c r="X6" s="175" t="s">
        <v>73</v>
      </c>
      <c r="Y6" s="175" t="s">
        <v>74</v>
      </c>
      <c r="Z6" s="175" t="s">
        <v>75</v>
      </c>
      <c r="AA6" s="175" t="s">
        <v>106</v>
      </c>
      <c r="AB6" s="150"/>
      <c r="AC6" s="150"/>
      <c r="AD6" s="150"/>
      <c r="AE6" s="150"/>
      <c r="AF6" s="150"/>
      <c r="AG6" s="17"/>
    </row>
    <row r="7" spans="1:33">
      <c r="B7" s="150"/>
      <c r="C7" s="150"/>
      <c r="D7" s="150"/>
      <c r="E7" s="150"/>
      <c r="F7" s="150"/>
      <c r="G7" s="137" t="s">
        <v>749</v>
      </c>
      <c r="H7" s="137" t="s">
        <v>750</v>
      </c>
      <c r="I7" s="137" t="s">
        <v>751</v>
      </c>
      <c r="J7" s="137" t="s">
        <v>752</v>
      </c>
      <c r="K7" s="137"/>
      <c r="L7" s="137"/>
      <c r="M7" s="137"/>
      <c r="N7" s="150"/>
      <c r="O7" s="150"/>
      <c r="P7" s="150"/>
      <c r="Q7" s="150"/>
      <c r="R7" s="150"/>
      <c r="S7" s="152"/>
      <c r="T7" s="152"/>
      <c r="U7" s="152"/>
      <c r="V7" s="152"/>
      <c r="W7" s="175"/>
      <c r="X7" s="175"/>
      <c r="Y7" s="175"/>
      <c r="Z7" s="175"/>
      <c r="AA7" s="175"/>
      <c r="AB7" s="150"/>
      <c r="AC7" s="150"/>
      <c r="AD7" s="150"/>
      <c r="AE7" s="150"/>
      <c r="AF7" s="150"/>
      <c r="AG7" s="17"/>
    </row>
    <row r="8" spans="1:33">
      <c r="B8" s="3">
        <f>Reference!A2</f>
        <v>1</v>
      </c>
      <c r="C8" s="15" t="str">
        <f>Reference!B2</f>
        <v>Test Specification</v>
      </c>
      <c r="D8" s="3">
        <f>SUMIFS(Huong!$C$4:$C$8,Huong!$B$4:$B$8,Weekly!C8) + SUMIFS(Uyen!$C$4:$C$8,Uyen!$B$4:$B$8,Weekly!C8)+ SUMIFS(Hoang!$C$4:$C$8,Hoang!$B$4:$B$8,Weekly!C8) + SUMIFS(Ngoc!$C$4:$C$8,Ngoc!$B$4:$B$8,Weekly!C8) + SUMIFS(Quynh!$C$4:$C$8,Quynh!$B$4:$B$8,Weekly!C8) + SUMIFS(Pho!$C$4:$C$8,Pho!$B$4:$B$8,Weekly!C8) + SUMIFS(Thong!$C$1:$C$5,Thong!$B$1:$B$5,Weekly!C8)</f>
        <v>0</v>
      </c>
      <c r="E8" s="3">
        <f>SUMIFS(Huong!$N$4:$N$8,Huong!$B$4:$B$8,Weekly!C8) + SUMIFS(Uyen!$N$4:$N$8,Uyen!$B$4:$B$8,Weekly!C8)+ SUMIFS(Hoang!$N$4:$N$8,Hoang!$B$4:$B$8,Weekly!C8) + SUMIFS(Ngoc!$N$4:$N$8,Ngoc!$B$4:$B$8,Weekly!C8) + SUMIFS(Quynh!$N$4:$N$8,Quynh!$B$4:$B$8,Weekly!C8) + SUMIFS(Pho!$N$4:$N$8,Pho!$B$4:$B$8,Weekly!C8) + SUMIFS(Thong!$N$1:$N$5,Thong!$B$1:$B$5,Weekly!C8)</f>
        <v>6</v>
      </c>
      <c r="F8" s="3">
        <f>SUMIFS(Huong!$BO$4:$BO$8,Huong!$B$4:$B$8,Weekly!$C8) + SUMIFS(Uyen!$BO$4:$BO$8,Uyen!$B$4:$B$8,Weekly!$C8)+ SUMIFS(Hoang!$BO$4:$BO$8,Hoang!$B$4:$B$8,Weekly!$C8) + SUMIFS(Ngoc!$BO$4:$BO$8,Ngoc!$B$4:$B$8,Weekly!$C8) + SUMIFS(Quynh!$BO$4:$BO$8,Quynh!$B$4:$B$8,Weekly!$C8) + SUMIFS(Pho!$BO$4:$BO$8,Pho!$B$4:$B$8,Weekly!$C8) + SUMIFS(Thong!$BO$1:$BO$5,Thong!$B$1:$B$5,Weekly!$C8)</f>
        <v>0</v>
      </c>
      <c r="G8" s="3"/>
      <c r="H8" s="3">
        <f>SUMIFS(Huong!$CA$4:$CA$8,Huong!$B$4:$B$8,Weekly!$C8) + SUMIFS(Uyen!$CA$4:$CA$8,Uyen!$B$4:$B$8,Weekly!$C8)+ SUMIFS(Hoang!$CA$4:$CA$8,Hoang!$B$4:$B$8,Weekly!$C8) + SUMIFS(Ngoc!$CA$4:$CA$8,Ngoc!$B$4:$B$8,Weekly!$C8) + SUMIFS(Quynh!$CA$4:$CA$8,Quynh!$B$4:$B$8,Weekly!$C8) + SUMIFS(Pho!$CA$4:$CA$8,Pho!$B$4:$B$8,Weekly!$C8) + SUMIFS(Thong!$CA$4:$CA$11,Thong!$B$4:$B$11,Weekly!$C8)</f>
        <v>0</v>
      </c>
      <c r="I8" s="3"/>
      <c r="J8" s="3"/>
      <c r="K8" s="3">
        <f>SUMIFS(Huong!$CM$4:$CM$8,Huong!$B$4:$B$8,Weekly!$C8) + SUMIFS(Uyen!$CM$4:$CM$8,Uyen!$B$4:$B$8,Weekly!$C8)+ SUMIFS(Hoang!$CM$4:$CM$8,Hoang!$B$4:$B$8,Weekly!$C8) + SUMIFS(Ngoc!$CM$4:$CM$8,Ngoc!$B$4:$B$8,Weekly!$C8) + SUMIFS(Quynh!$CM$4:$CM$8,Quynh!$B$4:$B$8,Weekly!$C8) + SUMIFS(Pho!$CM$4:$CM$8,Pho!$B$4:$B$8,Weekly!$C8) + SUMIFS(Thong!$CM$4:$CM$11,Thong!$B$4:$B$11,Weekly!$C8)</f>
        <v>0</v>
      </c>
      <c r="L8" s="3">
        <f>SUMIFS(Huong!$CY$4:$CY$8,Huong!$B$4:$B$8,Weekly!$C8) + SUMIFS(Uyen!$CY$4:$CY$8,Uyen!$B$4:$B$8,Weekly!$C8)+ SUMIFS(Hoang!$CY$4:$CY$8,Hoang!$B$4:$B$8,Weekly!$C8) + SUMIFS(Ngoc!$CY$4:$CY$8,Ngoc!$B$4:$B$8,Weekly!$C8) + SUMIFS(Quynh!$CY$4:$CY$8,Quynh!$B$4:$B$8,Weekly!$C8) + SUMIFS(Pho!$CY$4:$CY$8,Pho!$B$4:$B$8,Weekly!$C8) + SUMIFS(Thong!$CY$4:$CY$11,Thong!$B$4:$B$11,Weekly!$C8)</f>
        <v>0</v>
      </c>
      <c r="M8" s="3">
        <f>SUMIFS(Huong!$DK$4:$DK$8,Huong!$B$4:$B$8,Weekly!$C8) + SUMIFS(Uyen!$DK$4:$DK$8,Uyen!$B$4:$B$8,Weekly!$C8)+ SUMIFS(Hoang!$DK$4:$DK$8,Hoang!$B$4:$B$8,Weekly!$C8) + SUMIFS(Ngoc!$DK$4:$DK$8,Ngoc!$B$4:$B$8,Weekly!$C8) + SUMIFS(Quynh!$DK$4:$DK$8,Quynh!$B$4:$B$8,Weekly!$C8) + SUMIFS(Pho!$DK$4:$DK$8,Pho!$B$4:$B$8,Weekly!$C8) + SUMIFS(Thong!$DK$4:$DK$11,Thong!$B$4:$B$11,Weekly!$C8)</f>
        <v>0</v>
      </c>
      <c r="N8" s="3">
        <f>SUMIFS(Huong!$DY$4:$DY$11,Huong!$B$4:$B$11,Weekly!$C8) + SUMIFS(Uyen!$DY$4:$DY$11,Uyen!$B$4:$B$11,Weekly!$C8)+ SUMIFS(Hoang!$DY$4:$DY$11,Hoang!$B$4:$B$11,Weekly!$C8) + SUMIFS(Ngoc!$DY$4:$DY$11,Ngoc!$B$4:$B$11,Weekly!$C8) + SUMIFS(Quynh!$DY$4:$DY$11,Quynh!$B$4:$B$11,Weekly!$C8) + SUMIFS(Pho!$DY$4:$DY$11,Pho!$B$4:$B$11,Weekly!$C8) + SUMIFS(Thong!$DY$4:$DY$11,Thong!$B$4:$B$11,Weekly!$C8)</f>
        <v>0</v>
      </c>
      <c r="O8" s="3">
        <f>SUMIFS(Huong!$EK$4:$EK$11,Huong!$B$4:$B$11,Weekly!$C8) + SUMIFS(Uyen!$EK$4:$EK$11,Uyen!$B$4:$B$11,Weekly!$C8)+ SUMIFS(Hoang!$EK$4:$EK$11,Hoang!$B$4:$B$11,Weekly!$C8) + SUMIFS(Ngoc!$EK$4:$EK$11,Ngoc!$B$4:$B$11,Weekly!$C8) + SUMIFS(Quynh!$EK$4:$EK$11,Quynh!$B$4:$B$11,Weekly!$C8) + SUMIFS(Pho!$EK$4:$EK$11,Pho!$B$4:$B$11,Weekly!$C8) + SUMIFS(Thong!$EK$4:$EK$11,Thong!$B$4:$B$11,Weekly!$C8)</f>
        <v>0</v>
      </c>
      <c r="P8" s="3">
        <f>SUMIFS(Huong!$EW$4:$EW$11,Huong!$B$4:$B$11,Weekly!$C8) + SUMIFS(Uyen!$EW$4:$EW$11,Uyen!$B$4:$B$11,Weekly!$C8)+ SUMIFS(Hoang!$EW$4:$EW$11,Hoang!$B$4:$B$11,Weekly!$C8) + SUMIFS(Ngoc!$EW$4:$EW$11,Ngoc!$B$4:$B$11,Weekly!$C8) + SUMIFS(Quynh!$EW$4:$EW$11,Quynh!$B$4:$B$11,Weekly!$C8) + SUMIFS(Pho!$EW$4:$EW$11,Pho!$B$4:$B$11,Weekly!$C8) + SUMIFS(Thong!$EW$4:$EW$11,Thong!$B$4:$B$11,Weekly!$C8)</f>
        <v>0</v>
      </c>
      <c r="Q8" s="3">
        <f>SUMIFS(Huong!$FI$4:$FI$11,Huong!$B$4:$B$11,Weekly!$C8) + SUMIFS(Uyen!$FI$4:$FI$11,Uyen!$B$4:$B$11,Weekly!$C8)+ SUMIFS(Hoang!$FI$4:$FI$11,Hoang!$B$4:$B$11,Weekly!$C8) + SUMIFS(Ngoc!$FI$4:$FI$11,Ngoc!$B$4:$B$11,Weekly!$C8) + SUMIFS(Quynh!$FI$4:$FI$11,Quynh!$B$4:$B$11,Weekly!$C8) + SUMIFS(Pho!$FI$4:$FI$11,Pho!$B$4:$B$11,Weekly!$C8) + SUMIFS(Thong!$FI$4:$FI$11,Thong!$B$4:$B$11,Weekly!$C8)</f>
        <v>0</v>
      </c>
      <c r="R8" s="3">
        <f>SUMIFS(Huong!$FU$4:$FU$11,Huong!$B$4:$B$11,Weekly!$C8) + SUMIFS(Uyen!$FU$4:$FU$11,Uyen!$B$4:$B$11,Weekly!$C8)+ SUMIFS(Hoang!$FU$4:$FU$11,Hoang!$B$4:$B$11,Weekly!$C8) + SUMIFS(Ngoc!$FU$4:$FU$11,Ngoc!$B$4:$B$11,Weekly!$C8) + SUMIFS(Quynh!$FU$4:$FU$11,Quynh!$B$4:$B$11,Weekly!$C8) + SUMIFS(Pho!$FU$4:$FU$11,Pho!$B$4:$B$11,Weekly!$C8) + SUMIFS(Thong!$FU$4:$FU$11,Thong!$B$4:$B$11,Weekly!$C8)</f>
        <v>0</v>
      </c>
      <c r="S8" s="3">
        <f>SUMIFS(Huong!$GI$4:$GI$11,Huong!$B$4:$B$11,Weekly!$C8) + SUMIFS(Uyen!$GI$4:$GI$11,Uyen!$B$4:$B$11,Weekly!$C8)+ SUMIFS(Hoang!$GI$4:$GI$11,Hoang!$B$4:$B$11,Weekly!$C8) + SUMIFS(Ngoc!$GI$4:$GI$11,Ngoc!$B$4:$B$11,Weekly!$C8) + SUMIFS(Quynh!$GI$4:$GI$11,Quynh!$B$4:$B$11,Weekly!$C8) + SUMIFS(Pho!$GI$4:$GI$11,Pho!$B$4:$B$11,Weekly!$C8) + SUMIFS(Thong!$GI$4:$GI$11,Thong!$B$4:$B$11,Weekly!$C8)</f>
        <v>0</v>
      </c>
      <c r="T8" s="3">
        <f>SUMIFS(Huong!$GU$4:$GU$11,Huong!$B$4:$B$11,Weekly!$C8) + SUMIFS(Uyen!$GU$4:$GU$11,Uyen!$B$4:$B$11,Weekly!$C8)+ SUMIFS(Hoang!$GU$4:$GU$11,Hoang!$B$4:$B$11,Weekly!$C8) + SUMIFS(Ngoc!$GU$4:$GU$11,Ngoc!$B$4:$B$11,Weekly!$C8) + SUMIFS(Quynh!$GU$4:$GU$11,Quynh!$B$4:$B$11,Weekly!$C8) + SUMIFS(Pho!$GU$4:$GU$11,Pho!$B$4:$B$11,Weekly!$C8) + SUMIFS(Thong!$GU$4:$GU$11,Thong!$B$4:$B$11,Weekly!$C8)</f>
        <v>0</v>
      </c>
      <c r="U8" s="3">
        <f>SUMIFS(Huong!$HG$4:$HG$11,Huong!$B$4:$B$11,Weekly!$C8) + SUMIFS(Uyen!$HG$4:$HG$11,Uyen!$B$4:$B$11,Weekly!$C8)+ SUMIFS(Hoang!$HG$4:$HG$11,Hoang!$B$4:$B$11,Weekly!$C8) + SUMIFS(Ngoc!$HG$4:$HG$11,Ngoc!$B$4:$B$11,Weekly!$C8) + SUMIFS(Quynh!$HG$4:$HG$11,Quynh!$B$4:$B$11,Weekly!$C8) + SUMIFS(Pho!$HG$4:$HG$11,Pho!$B$4:$B$11,Weekly!$C8) + SUMIFS(Thong!$HG$4:$HG$11,Thong!$B$4:$B$11,Weekly!$C8)</f>
        <v>0</v>
      </c>
      <c r="V8" s="3">
        <f>SUMIFS(Huong!$HS$4:$HS$11,Huong!$B$4:$B$11,Weekly!$C8) + SUMIFS(Uyen!$HS$4:$HS$11,Uyen!$B$4:$B$11,Weekly!$C8)+ SUMIFS(Hoang!$HS$4:$HS$11,Hoang!$B$4:$B$11,Weekly!$C8) + SUMIFS(Ngoc!$HS$4:$HS$11,Ngoc!$B$4:$B$11,Weekly!$C8) + SUMIFS(Quynh!$HS$4:$HS$11,Quynh!$B$4:$B$11,Weekly!$C8) + SUMIFS(Pho!$HS$4:$HS$11,Pho!$B$4:$B$11,Weekly!$C8) + SUMIFS(Thong!$HS$4:$HS$11,Thong!$B$4:$B$11,Weekly!$C8)</f>
        <v>0</v>
      </c>
      <c r="W8" s="3">
        <f>SUMIFS(Huong!$IG$4:$IG$11,Huong!$B$4:$B$11,Weekly!$C8) + SUMIFS(Uyen!$IG$4:$IG$11,Uyen!$B$4:$B$11,Weekly!$C8)+ SUMIFS(Hoang!$IG$4:$IG$11,Hoang!$B$4:$B$11,Weekly!$C8) + SUMIFS(Ngoc!$IG$4:$IG$11,Ngoc!$B$4:$B$11,Weekly!$C8) + SUMIFS(Quynh!$IG$4:$IG$11,Quynh!$B$4:$B$11,Weekly!$C8) + SUMIFS(Pho!$IG$4:$IG$11,Pho!$B$4:$B$11,Weekly!$C8) + SUMIFS(Thong!$IG$4:$IG$11,Thong!$B$4:$B$11,Weekly!$C8)</f>
        <v>0</v>
      </c>
      <c r="X8" s="3">
        <f>SUMIFS(Huong!$IS$4:$IS$11,Huong!$B$4:$B$11,Weekly!$C8) + SUMIFS(Uyen!$IS$4:$IS$11,Uyen!$B$4:$B$11,Weekly!$C8)+ SUMIFS(Hoang!$IS$4:$IS$11,Hoang!$B$4:$B$11,Weekly!$C8) + SUMIFS(Ngoc!$IS$4:$IS$11,Ngoc!$B$4:$B$11,Weekly!$C8) + SUMIFS(Quynh!$IS$4:$IS$11,Quynh!$B$4:$B$11,Weekly!$C8) + SUMIFS(Pho!$IS$4:$IS$11,Pho!$B$4:$B$11,Weekly!$C8) + SUMIFS(Thong!$IS$4:$IS$11,Thong!$B$4:$B$11,Weekly!$C8)</f>
        <v>0</v>
      </c>
      <c r="Y8" s="3">
        <f>SUMIFS(Huong!$JE$4:$JE$11,Huong!$B$4:$B$11,Weekly!$C8) + SUMIFS(Uyen!$JE$4:$JE$11,Uyen!$B$4:$B$11,Weekly!$C8)+ SUMIFS(Hoang!$JE$4:$JE$11,Hoang!$B$4:$B$11,Weekly!$C8) + SUMIFS(Ngoc!$JE$4:$JE$11,Ngoc!$B$4:$B$11,Weekly!$C8) + SUMIFS(Quynh!$JE$4:$JE$11,Quynh!$B$4:$B$11,Weekly!$C8) + SUMIFS(Pho!$JE$4:$JE$11,Pho!$B$4:$B$11,Weekly!$C8) + SUMIFS(Thong!$JE$4:$JE$11,Thong!$B$4:$B$11,Weekly!$C8)</f>
        <v>20</v>
      </c>
      <c r="Z8" s="3">
        <f>SUMIFS(Huong!$JQ$4:$JQ$11,Huong!$B$4:$B$11,Weekly!$C8) + SUMIFS(Uyen!$JQ$4:$JQ$11,Uyen!$B$4:$B$11,Weekly!$C8)+ SUMIFS(Hoang!$JQ$4:$JQ$11,Hoang!$B$4:$B$11,Weekly!$C8) + SUMIFS(Ngoc!$JQ$4:$JQ$11,Ngoc!$B$4:$B$11,Weekly!$C8) + SUMIFS(Quynh!$JQ$4:$JQ$11,Quynh!$B$4:$B$11,Weekly!$C8) + SUMIFS(Pho!$JQ$4:$JQ$11,Pho!$B$4:$B$11,Weekly!$C8) + SUMIFS(Thong!$JQ$4:$JQ$11,Thong!$B$4:$B$11,Weekly!$C8)</f>
        <v>8</v>
      </c>
      <c r="AA8" s="3">
        <f>SUMIFS(Huong!$JY$4:$JY$11,Huong!$B$4:$B$11,Weekly!$C8) + SUMIFS(Uyen!$JY$4:$JY$11,Uyen!$B$4:$B$11,Weekly!$C8)+ SUMIFS(Hoang!$JY$4:$JY$11,Hoang!$B$4:$B$11,Weekly!$C8) + SUMIFS(Ngoc!$JY$4:$JY$11,Ngoc!$B$4:$B$11,Weekly!$C8) + SUMIFS(Quynh!$JY$4:$JY$11,Quynh!$B$4:$B$11,Weekly!$C8) + SUMIFS(Pho!$JY$4:$JY$11,Pho!$B$4:$B$11,Weekly!$C8) + SUMIFS(Thong!$JY$4:$JY$11,Thong!$B$4:$B$11,Weekly!$C8)</f>
        <v>2</v>
      </c>
      <c r="AB8" s="3"/>
      <c r="AC8" s="3"/>
      <c r="AD8" s="3"/>
      <c r="AE8" s="3"/>
      <c r="AF8" s="3"/>
      <c r="AG8" s="3" t="str">
        <f>Reference!C2</f>
        <v>Req analysis and creating Test Case. Status on DOORS: Specified</v>
      </c>
    </row>
    <row r="9" spans="1:33">
      <c r="B9" s="3">
        <f>Reference!A3</f>
        <v>2</v>
      </c>
      <c r="C9" s="15" t="str">
        <f>Reference!B3</f>
        <v>Test Specification Reviews</v>
      </c>
      <c r="D9" s="3">
        <f>SUMIFS(Huong!$C$4:$C$8,Huong!$B$4:$B$8,Weekly!C9) + SUMIFS(Uyen!$C$4:$C$8,Uyen!$B$4:$B$8,Weekly!C9)+ SUMIFS(Hoang!$C$4:$C$8,Hoang!$B$4:$B$8,Weekly!C9) + SUMIFS(Ngoc!$C$4:$C$8,Ngoc!$B$4:$B$8,Weekly!C9) + SUMIFS(Quynh!$C$4:$C$8,Quynh!$B$4:$B$8,Weekly!C9) + SUMIFS(Pho!$C$4:$C$8,Pho!$B$4:$B$8,Weekly!C9) + SUMIFS(Thong!$C$1:$C$5,Thong!$B$1:$B$5,Weekly!C9)</f>
        <v>15</v>
      </c>
      <c r="E9" s="3">
        <f>SUMIFS(Huong!$N$4:$N$8,Huong!$B$4:$B$8,Weekly!C9) + SUMIFS(Uyen!$N$4:$N$8,Uyen!$B$4:$B$8,Weekly!C9)+ SUMIFS(Hoang!$N$4:$N$8,Hoang!$B$4:$B$8,Weekly!C9) + SUMIFS(Ngoc!$N$4:$N$8,Ngoc!$B$4:$B$8,Weekly!C9) + SUMIFS(Quynh!$N$4:$N$8,Quynh!$B$4:$B$8,Weekly!C9) + SUMIFS(Pho!$N$4:$N$8,Pho!$B$4:$B$8,Weekly!C9) + SUMIFS(Thong!$N$1:$N$5,Thong!$B$1:$B$5,Weekly!C9)</f>
        <v>12</v>
      </c>
      <c r="F9" s="3">
        <f>SUMIFS(Huong!$BO$4:$BO$8,Huong!$B$4:$B$8,Weekly!$C9) + SUMIFS(Uyen!$BO$4:$BO$8,Uyen!$B$4:$B$8,Weekly!$C9)+ SUMIFS(Hoang!$BO$4:$BO$8,Hoang!$B$4:$B$8,Weekly!$C9) + SUMIFS(Ngoc!$BO$4:$BO$8,Ngoc!$B$4:$B$8,Weekly!$C9) + SUMIFS(Quynh!$BO$4:$BO$8,Quynh!$B$4:$B$8,Weekly!$C9) + SUMIFS(Pho!$BO$4:$BO$8,Pho!$B$4:$B$8,Weekly!$C9) + SUMIFS(Thong!$BO$1:$BO$5,Thong!$B$1:$B$5,Weekly!$C9)</f>
        <v>0</v>
      </c>
      <c r="G9" s="3"/>
      <c r="H9" s="3">
        <f>SUMIFS(Huong!$CA$4:$CA$8,Huong!$B$4:$B$8,Weekly!$C9) + SUMIFS(Uyen!$CA$4:$CA$8,Uyen!$B$4:$B$8,Weekly!$C9)+ SUMIFS(Hoang!$CA$4:$CA$8,Hoang!$B$4:$B$8,Weekly!$C9) + SUMIFS(Ngoc!$CA$4:$CA$8,Ngoc!$B$4:$B$8,Weekly!$C9) + SUMIFS(Quynh!$CA$4:$CA$8,Quynh!$B$4:$B$8,Weekly!$C9) + SUMIFS(Pho!$CA$4:$CA$8,Pho!$B$4:$B$8,Weekly!$C9) + SUMIFS(Thong!$CA$4:$CA$11,Thong!$B$4:$B$11,Weekly!$C9)</f>
        <v>0</v>
      </c>
      <c r="I9" s="3"/>
      <c r="J9" s="3"/>
      <c r="K9" s="3">
        <f>SUMIFS(Huong!$CM$4:$CM$8,Huong!$B$4:$B$8,Weekly!$C9) + SUMIFS(Uyen!$CM$4:$CM$8,Uyen!$B$4:$B$8,Weekly!$C9)+ SUMIFS(Hoang!$CM$4:$CM$8,Hoang!$B$4:$B$8,Weekly!$C9) + SUMIFS(Ngoc!$CM$4:$CM$8,Ngoc!$B$4:$B$8,Weekly!$C9) + SUMIFS(Quynh!$CM$4:$CM$8,Quynh!$B$4:$B$8,Weekly!$C9) + SUMIFS(Pho!$CM$4:$CM$8,Pho!$B$4:$B$8,Weekly!$C9) + SUMIFS(Thong!$CM$4:$CM$11,Thong!$B$4:$B$11,Weekly!$C9)</f>
        <v>0</v>
      </c>
      <c r="L9" s="3">
        <f>SUMIFS(Huong!$CY$4:$CY$8,Huong!$B$4:$B$8,Weekly!$C9) + SUMIFS(Uyen!$CY$4:$CY$8,Uyen!$B$4:$B$8,Weekly!$C9)+ SUMIFS(Hoang!$CY$4:$CY$8,Hoang!$B$4:$B$8,Weekly!$C9) + SUMIFS(Ngoc!$CY$4:$CY$8,Ngoc!$B$4:$B$8,Weekly!$C9) + SUMIFS(Quynh!$CY$4:$CY$8,Quynh!$B$4:$B$8,Weekly!$C9) + SUMIFS(Pho!$CY$4:$CY$8,Pho!$B$4:$B$8,Weekly!$C9) + SUMIFS(Thong!$CY$4:$CY$11,Thong!$B$4:$B$11,Weekly!$C9)</f>
        <v>0</v>
      </c>
      <c r="M9" s="3">
        <f>SUMIFS(Huong!$DK$4:$DK$8,Huong!$B$4:$B$8,Weekly!$C9) + SUMIFS(Uyen!$DK$4:$DK$8,Uyen!$B$4:$B$8,Weekly!$C9)+ SUMIFS(Hoang!$DK$4:$DK$8,Hoang!$B$4:$B$8,Weekly!$C9) + SUMIFS(Ngoc!$DK$4:$DK$8,Ngoc!$B$4:$B$8,Weekly!$C9) + SUMIFS(Quynh!$DK$4:$DK$8,Quynh!$B$4:$B$8,Weekly!$C9) + SUMIFS(Pho!$DK$4:$DK$8,Pho!$B$4:$B$8,Weekly!$C9) + SUMIFS(Thong!$DK$4:$DK$11,Thong!$B$4:$B$11,Weekly!$C9)</f>
        <v>0</v>
      </c>
      <c r="N9" s="3">
        <f>SUMIFS(Huong!$DY$4:$DY$11,Huong!$B$4:$B$11,Weekly!$C9) + SUMIFS(Uyen!$DY$4:$DY$11,Uyen!$B$4:$B$11,Weekly!$C9)+ SUMIFS(Hoang!$DY$4:$DY$11,Hoang!$B$4:$B$11,Weekly!$C9) + SUMIFS(Ngoc!$DY$4:$DY$11,Ngoc!$B$4:$B$11,Weekly!$C9) + SUMIFS(Quynh!$DY$4:$DY$11,Quynh!$B$4:$B$11,Weekly!$C9) + SUMIFS(Pho!$DY$4:$DY$11,Pho!$B$4:$B$11,Weekly!$C9) + SUMIFS(Thong!$DY$4:$DY$11,Thong!$B$4:$B$11,Weekly!$C9)</f>
        <v>0</v>
      </c>
      <c r="O9" s="3">
        <f>SUMIFS(Huong!$EK$4:$EK$11,Huong!$B$4:$B$11,Weekly!$C9) + SUMIFS(Uyen!$EK$4:$EK$11,Uyen!$B$4:$B$11,Weekly!$C9)+ SUMIFS(Hoang!$EK$4:$EK$11,Hoang!$B$4:$B$11,Weekly!$C9) + SUMIFS(Ngoc!$EK$4:$EK$11,Ngoc!$B$4:$B$11,Weekly!$C9) + SUMIFS(Quynh!$EK$4:$EK$11,Quynh!$B$4:$B$11,Weekly!$C9) + SUMIFS(Pho!$EK$4:$EK$11,Pho!$B$4:$B$11,Weekly!$C9) + SUMIFS(Thong!$EK$4:$EK$11,Thong!$B$4:$B$11,Weekly!$C9)</f>
        <v>0</v>
      </c>
      <c r="P9" s="3">
        <f>SUMIFS(Huong!$EW$4:$EW$11,Huong!$B$4:$B$11,Weekly!$C9) + SUMIFS(Uyen!$EW$4:$EW$11,Uyen!$B$4:$B$11,Weekly!$C9)+ SUMIFS(Hoang!$EW$4:$EW$11,Hoang!$B$4:$B$11,Weekly!$C9) + SUMIFS(Ngoc!$EW$4:$EW$11,Ngoc!$B$4:$B$11,Weekly!$C9) + SUMIFS(Quynh!$EW$4:$EW$11,Quynh!$B$4:$B$11,Weekly!$C9) + SUMIFS(Pho!$EW$4:$EW$11,Pho!$B$4:$B$11,Weekly!$C9) + SUMIFS(Thong!$EW$4:$EW$11,Thong!$B$4:$B$11,Weekly!$C9)</f>
        <v>0</v>
      </c>
      <c r="Q9" s="3">
        <f>SUMIFS(Huong!$FI$4:$FI$11,Huong!$B$4:$B$11,Weekly!$C9) + SUMIFS(Uyen!$FI$4:$FI$11,Uyen!$B$4:$B$11,Weekly!$C9)+ SUMIFS(Hoang!$FI$4:$FI$11,Hoang!$B$4:$B$11,Weekly!$C9) + SUMIFS(Ngoc!$FI$4:$FI$11,Ngoc!$B$4:$B$11,Weekly!$C9) + SUMIFS(Quynh!$FI$4:$FI$11,Quynh!$B$4:$B$11,Weekly!$C9) + SUMIFS(Pho!$FI$4:$FI$11,Pho!$B$4:$B$11,Weekly!$C9) + SUMIFS(Thong!$FI$4:$FI$11,Thong!$B$4:$B$11,Weekly!$C9)</f>
        <v>0</v>
      </c>
      <c r="R9" s="3">
        <f>SUMIFS(Huong!$FU$4:$FU$11,Huong!$B$4:$B$11,Weekly!$C9) + SUMIFS(Uyen!$FU$4:$FU$11,Uyen!$B$4:$B$11,Weekly!$C9)+ SUMIFS(Hoang!$FU$4:$FU$11,Hoang!$B$4:$B$11,Weekly!$C9) + SUMIFS(Ngoc!$FU$4:$FU$11,Ngoc!$B$4:$B$11,Weekly!$C9) + SUMIFS(Quynh!$FU$4:$FU$11,Quynh!$B$4:$B$11,Weekly!$C9) + SUMIFS(Pho!$FU$4:$FU$11,Pho!$B$4:$B$11,Weekly!$C9) + SUMIFS(Thong!$FU$4:$FU$11,Thong!$B$4:$B$11,Weekly!$C9)</f>
        <v>0</v>
      </c>
      <c r="S9" s="3">
        <f>SUMIFS(Huong!$GI$4:$GI$11,Huong!$B$4:$B$11,Weekly!$C9) + SUMIFS(Uyen!$GI$4:$GI$11,Uyen!$B$4:$B$11,Weekly!$C9)+ SUMIFS(Hoang!$GI$4:$GI$11,Hoang!$B$4:$B$11,Weekly!$C9) + SUMIFS(Ngoc!$GI$4:$GI$11,Ngoc!$B$4:$B$11,Weekly!$C9) + SUMIFS(Quynh!$GI$4:$GI$11,Quynh!$B$4:$B$11,Weekly!$C9) + SUMIFS(Pho!$GI$4:$GI$11,Pho!$B$4:$B$11,Weekly!$C9) + SUMIFS(Thong!$GI$4:$GI$11,Thong!$B$4:$B$11,Weekly!$C9)</f>
        <v>0</v>
      </c>
      <c r="T9" s="3">
        <f>SUMIFS(Huong!$GU$4:$GU$11,Huong!$B$4:$B$11,Weekly!$C9) + SUMIFS(Uyen!$GU$4:$GU$11,Uyen!$B$4:$B$11,Weekly!$C9)+ SUMIFS(Hoang!$GU$4:$GU$11,Hoang!$B$4:$B$11,Weekly!$C9) + SUMIFS(Ngoc!$GU$4:$GU$11,Ngoc!$B$4:$B$11,Weekly!$C9) + SUMIFS(Quynh!$GU$4:$GU$11,Quynh!$B$4:$B$11,Weekly!$C9) + SUMIFS(Pho!$GU$4:$GU$11,Pho!$B$4:$B$11,Weekly!$C9) + SUMIFS(Thong!$GU$4:$GU$11,Thong!$B$4:$B$11,Weekly!$C9)</f>
        <v>0</v>
      </c>
      <c r="U9" s="3">
        <f>SUMIFS(Huong!$HG$4:$HG$11,Huong!$B$4:$B$11,Weekly!$C9) + SUMIFS(Uyen!$HG$4:$HG$11,Uyen!$B$4:$B$11,Weekly!$C9)+ SUMIFS(Hoang!$HG$4:$HG$11,Hoang!$B$4:$B$11,Weekly!$C9) + SUMIFS(Ngoc!$HG$4:$HG$11,Ngoc!$B$4:$B$11,Weekly!$C9) + SUMIFS(Quynh!$HG$4:$HG$11,Quynh!$B$4:$B$11,Weekly!$C9) + SUMIFS(Pho!$HG$4:$HG$11,Pho!$B$4:$B$11,Weekly!$C9) + SUMIFS(Thong!$HG$4:$HG$11,Thong!$B$4:$B$11,Weekly!$C9)</f>
        <v>0</v>
      </c>
      <c r="V9" s="3">
        <f>SUMIFS(Huong!$HS$4:$HS$11,Huong!$B$4:$B$11,Weekly!$C9) + SUMIFS(Uyen!$HS$4:$HS$11,Uyen!$B$4:$B$11,Weekly!$C9)+ SUMIFS(Hoang!$HS$4:$HS$11,Hoang!$B$4:$B$11,Weekly!$C9) + SUMIFS(Ngoc!$HS$4:$HS$11,Ngoc!$B$4:$B$11,Weekly!$C9) + SUMIFS(Quynh!$HS$4:$HS$11,Quynh!$B$4:$B$11,Weekly!$C9) + SUMIFS(Pho!$HS$4:$HS$11,Pho!$B$4:$B$11,Weekly!$C9) + SUMIFS(Thong!$HS$4:$HS$11,Thong!$B$4:$B$11,Weekly!$C9)</f>
        <v>0</v>
      </c>
      <c r="W9" s="3">
        <f>SUMIFS(Huong!$IG$4:$IG$11,Huong!$B$4:$B$11,Weekly!$C9) + SUMIFS(Uyen!$IG$4:$IG$11,Uyen!$B$4:$B$11,Weekly!$C9)+ SUMIFS(Hoang!$IG$4:$IG$11,Hoang!$B$4:$B$11,Weekly!$C9) + SUMIFS(Ngoc!$IG$4:$IG$11,Ngoc!$B$4:$B$11,Weekly!$C9) + SUMIFS(Quynh!$IG$4:$IG$11,Quynh!$B$4:$B$11,Weekly!$C9) + SUMIFS(Pho!$IG$4:$IG$11,Pho!$B$4:$B$11,Weekly!$C9) + SUMIFS(Thong!$IG$4:$IG$11,Thong!$B$4:$B$11,Weekly!$C9)</f>
        <v>0</v>
      </c>
      <c r="X9" s="3">
        <f>SUMIFS(Huong!$IS$4:$IS$11,Huong!$B$4:$B$11,Weekly!$C9) + SUMIFS(Uyen!$IS$4:$IS$11,Uyen!$B$4:$B$11,Weekly!$C9)+ SUMIFS(Hoang!$IS$4:$IS$11,Hoang!$B$4:$B$11,Weekly!$C9) + SUMIFS(Ngoc!$IS$4:$IS$11,Ngoc!$B$4:$B$11,Weekly!$C9) + SUMIFS(Quynh!$IS$4:$IS$11,Quynh!$B$4:$B$11,Weekly!$C9) + SUMIFS(Pho!$IS$4:$IS$11,Pho!$B$4:$B$11,Weekly!$C9) + SUMIFS(Thong!$IS$4:$IS$11,Thong!$B$4:$B$11,Weekly!$C9)</f>
        <v>0</v>
      </c>
      <c r="Y9" s="3">
        <f>SUMIFS(Huong!$JE$4:$JE$11,Huong!$B$4:$B$11,Weekly!$C9) + SUMIFS(Uyen!$JE$4:$JE$11,Uyen!$B$4:$B$11,Weekly!$C9)+ SUMIFS(Hoang!$JE$4:$JE$11,Hoang!$B$4:$B$11,Weekly!$C9) + SUMIFS(Ngoc!$JE$4:$JE$11,Ngoc!$B$4:$B$11,Weekly!$C9) + SUMIFS(Quynh!$JE$4:$JE$11,Quynh!$B$4:$B$11,Weekly!$C9) + SUMIFS(Pho!$JE$4:$JE$11,Pho!$B$4:$B$11,Weekly!$C9) + SUMIFS(Thong!$JE$4:$JE$11,Thong!$B$4:$B$11,Weekly!$C9)</f>
        <v>0</v>
      </c>
      <c r="Z9" s="3">
        <f>SUMIFS(Huong!$JQ$4:$JQ$11,Huong!$B$4:$B$11,Weekly!$C9) + SUMIFS(Uyen!$JQ$4:$JQ$11,Uyen!$B$4:$B$11,Weekly!$C9)+ SUMIFS(Hoang!$JQ$4:$JQ$11,Hoang!$B$4:$B$11,Weekly!$C9) + SUMIFS(Ngoc!$JQ$4:$JQ$11,Ngoc!$B$4:$B$11,Weekly!$C9) + SUMIFS(Quynh!$JQ$4:$JQ$11,Quynh!$B$4:$B$11,Weekly!$C9) + SUMIFS(Pho!$JQ$4:$JQ$11,Pho!$B$4:$B$11,Weekly!$C9) + SUMIFS(Thong!$JQ$4:$JQ$11,Thong!$B$4:$B$11,Weekly!$C9)</f>
        <v>0</v>
      </c>
      <c r="AA9" s="3">
        <f>SUMIFS(Huong!$JY$4:$JY$11,Huong!$B$4:$B$11,Weekly!$C9) + SUMIFS(Uyen!$JY$4:$JY$11,Uyen!$B$4:$B$11,Weekly!$C9)+ SUMIFS(Hoang!$JY$4:$JY$11,Hoang!$B$4:$B$11,Weekly!$C9) + SUMIFS(Ngoc!$JY$4:$JY$11,Ngoc!$B$4:$B$11,Weekly!$C9) + SUMIFS(Quynh!$JY$4:$JY$11,Quynh!$B$4:$B$11,Weekly!$C9) + SUMIFS(Pho!$JY$4:$JY$11,Pho!$B$4:$B$11,Weekly!$C9) + SUMIFS(Thong!$JY$4:$JY$11,Thong!$B$4:$B$11,Weekly!$C9)</f>
        <v>0</v>
      </c>
      <c r="AB9" s="3"/>
      <c r="AC9" s="3"/>
      <c r="AD9" s="3"/>
      <c r="AE9" s="3"/>
      <c r="AF9" s="3"/>
      <c r="AG9" s="3" t="str">
        <f>Reference!C3</f>
        <v>Review of Test Spec. Status on DOORS: Specification Reviewed.</v>
      </c>
    </row>
    <row r="10" spans="1:33">
      <c r="A10" s="73"/>
      <c r="B10" s="3">
        <f>Reference!A4</f>
        <v>3</v>
      </c>
      <c r="C10" s="15" t="str">
        <f>Reference!B4</f>
        <v>Test Automation</v>
      </c>
      <c r="D10" s="3">
        <f>SUMIFS(Huong!$C$4:$C$8,Huong!$B$4:$B$8,Weekly!C10) + SUMIFS(Uyen!$C$4:$C$8,Uyen!$B$4:$B$8,Weekly!C10)+ SUMIFS(Hoang!$C$4:$C$8,Hoang!$B$4:$B$8,Weekly!C10) + SUMIFS(Ngoc!$C$4:$C$8,Ngoc!$B$4:$B$8,Weekly!C10) + SUMIFS(Quynh!$C$4:$C$8,Quynh!$B$4:$B$8,Weekly!C10) + SUMIFS(Pho!$C$4:$C$8,Pho!$B$4:$B$8,Weekly!C10) + SUMIFS(Thong!$C$1:$C$5,Thong!$B$1:$B$5,Weekly!C10)</f>
        <v>187</v>
      </c>
      <c r="E10" s="3">
        <f>SUMIFS(Huong!$N$4:$N$8,Huong!$B$4:$B$8,Weekly!C10) + SUMIFS(Uyen!$N$4:$N$8,Uyen!$B$4:$B$8,Weekly!C10)+ SUMIFS(Hoang!$N$4:$N$8,Hoang!$B$4:$B$8,Weekly!C10) + SUMIFS(Ngoc!$N$4:$N$8,Ngoc!$B$4:$B$8,Weekly!C10) + SUMIFS(Quynh!$N$4:$N$8,Quynh!$B$4:$B$8,Weekly!C10) + SUMIFS(Pho!$N$4:$N$8,Pho!$B$4:$B$8,Weekly!C10) + SUMIFS(Thong!$N$1:$N$5,Thong!$B$1:$B$5,Weekly!C10)</f>
        <v>163</v>
      </c>
      <c r="F10" s="3">
        <f>SUMIFS(Huong!$BO$4:$BO$8,Huong!$B$4:$B$8,Weekly!$C10) + SUMIFS(Uyen!$BO$4:$BO$8,Uyen!$B$4:$B$8,Weekly!$C10)+ SUMIFS(Hoang!$BO$4:$BO$8,Hoang!$B$4:$B$8,Weekly!$C10) + SUMIFS(Ngoc!$BO$4:$BO$8,Ngoc!$B$4:$B$8,Weekly!$C10) + SUMIFS(Quynh!$BO$4:$BO$8,Quynh!$B$4:$B$8,Weekly!$C10) + SUMIFS(Pho!$BO$4:$BO$8,Pho!$B$4:$B$8,Weekly!$C10) + SUMIFS(Thong!$BO$1:$BO$5,Thong!$B$1:$B$5,Weekly!$C10)</f>
        <v>210</v>
      </c>
      <c r="G10" s="3"/>
      <c r="H10" s="3">
        <f>SUMIFS(Huong!$CA$4:$CA$8,Huong!$B$4:$B$8,Weekly!$C10) + SUMIFS(Uyen!$CA$4:$CA$8,Uyen!$B$4:$B$8,Weekly!$C10)+ SUMIFS(Hoang!$CA$4:$CA$8,Hoang!$B$4:$B$8,Weekly!$C10) + SUMIFS(Ngoc!$CA$4:$CA$8,Ngoc!$B$4:$B$8,Weekly!$C10) + SUMIFS(Quynh!$CA$4:$CA$8,Quynh!$B$4:$B$8,Weekly!$C10) + SUMIFS(Pho!$CA$4:$CA$8,Pho!$B$4:$B$8,Weekly!$C10) + SUMIFS(Thong!$CA$4:$CA$11,Thong!$B$4:$B$11,Weekly!$C10)</f>
        <v>51</v>
      </c>
      <c r="I10" s="3"/>
      <c r="J10" s="3"/>
      <c r="K10" s="3">
        <f>SUMIFS(Huong!$CM$4:$CM$8,Huong!$B$4:$B$8,Weekly!$C10) + SUMIFS(Uyen!$CM$4:$CM$8,Uyen!$B$4:$B$8,Weekly!$C10)+ SUMIFS(Hoang!$CM$4:$CM$8,Hoang!$B$4:$B$8,Weekly!$C10) + SUMIFS(Ngoc!$CM$4:$CM$8,Ngoc!$B$4:$B$8,Weekly!$C10) + SUMIFS(Quynh!$CM$4:$CM$8,Quynh!$B$4:$B$8,Weekly!$C10) + SUMIFS(Pho!$CM$4:$CM$8,Pho!$B$4:$B$8,Weekly!$C10) + SUMIFS(Thong!$CM$4:$CM$11,Thong!$B$4:$B$11,Weekly!$C10)</f>
        <v>24</v>
      </c>
      <c r="L10" s="3">
        <f>SUMIFS(Huong!$CY$4:$CY$8,Huong!$B$4:$B$8,Weekly!$C10) + SUMIFS(Uyen!$CY$4:$CY$8,Uyen!$B$4:$B$8,Weekly!$C10)+ SUMIFS(Hoang!$CY$4:$CY$8,Hoang!$B$4:$B$8,Weekly!$C10) + SUMIFS(Ngoc!$CY$4:$CY$8,Ngoc!$B$4:$B$8,Weekly!$C10) + SUMIFS(Quynh!$CY$4:$CY$8,Quynh!$B$4:$B$8,Weekly!$C10) + SUMIFS(Pho!$CY$4:$CY$8,Pho!$B$4:$B$8,Weekly!$C10) + SUMIFS(Thong!$CY$4:$CY$11,Thong!$B$4:$B$11,Weekly!$C10)</f>
        <v>37</v>
      </c>
      <c r="M10" s="3">
        <f>SUMIFS(Huong!$DK$4:$DK$8,Huong!$B$4:$B$8,Weekly!$C10) + SUMIFS(Uyen!$DK$4:$DK$8,Uyen!$B$4:$B$8,Weekly!$C10)+ SUMIFS(Hoang!$DK$4:$DK$8,Hoang!$B$4:$B$8,Weekly!$C10) + SUMIFS(Ngoc!$DK$4:$DK$8,Ngoc!$B$4:$B$8,Weekly!$C10) + SUMIFS(Quynh!$DK$4:$DK$8,Quynh!$B$4:$B$8,Weekly!$C10) + SUMIFS(Pho!$DK$4:$DK$8,Pho!$B$4:$B$8,Weekly!$C10) + SUMIFS(Thong!$DK$4:$DK$11,Thong!$B$4:$B$11,Weekly!$C10)</f>
        <v>197</v>
      </c>
      <c r="N10" s="3">
        <f>SUMIFS(Huong!$DY$4:$DY$11,Huong!$B$4:$B$11,Weekly!$C10) + SUMIFS(Uyen!$DY$4:$DY$11,Uyen!$B$4:$B$11,Weekly!$C10)+ SUMIFS(Hoang!$DY$4:$DY$11,Hoang!$B$4:$B$11,Weekly!$C10) + SUMIFS(Ngoc!$DY$4:$DY$11,Ngoc!$B$4:$B$11,Weekly!$C10) + SUMIFS(Quynh!$DY$4:$DY$11,Quynh!$B$4:$B$11,Weekly!$C10) + SUMIFS(Pho!$DY$4:$DY$11,Pho!$B$4:$B$11,Weekly!$C10) + SUMIFS(Thong!$DY$4:$DY$11,Thong!$B$4:$B$11,Weekly!$C10)</f>
        <v>22</v>
      </c>
      <c r="O10" s="3">
        <f>SUMIFS(Huong!$EK$4:$EK$11,Huong!$B$4:$B$11,Weekly!$C10) + SUMIFS(Uyen!$EK$4:$EK$11,Uyen!$B$4:$B$11,Weekly!$C10)+ SUMIFS(Hoang!$EK$4:$EK$11,Hoang!$B$4:$B$11,Weekly!$C10) + SUMIFS(Ngoc!$EK$4:$EK$11,Ngoc!$B$4:$B$11,Weekly!$C10) + SUMIFS(Quynh!$EK$4:$EK$11,Quynh!$B$4:$B$11,Weekly!$C10) + SUMIFS(Pho!$EK$4:$EK$11,Pho!$B$4:$B$11,Weekly!$C10) + SUMIFS(Thong!$EK$4:$EK$11,Thong!$B$4:$B$11,Weekly!$C10)</f>
        <v>36</v>
      </c>
      <c r="P10" s="3">
        <f>SUMIFS(Huong!$EW$4:$EW$11,Huong!$B$4:$B$11,Weekly!$C10) + SUMIFS(Uyen!$EW$4:$EW$11,Uyen!$B$4:$B$11,Weekly!$C10)+ SUMIFS(Hoang!$EW$4:$EW$11,Hoang!$B$4:$B$11,Weekly!$C10) + SUMIFS(Ngoc!$EW$4:$EW$11,Ngoc!$B$4:$B$11,Weekly!$C10) + SUMIFS(Quynh!$EW$4:$EW$11,Quynh!$B$4:$B$11,Weekly!$C10) + SUMIFS(Pho!$EW$4:$EW$11,Pho!$B$4:$B$11,Weekly!$C10) + SUMIFS(Thong!$EW$4:$EW$11,Thong!$B$4:$B$11,Weekly!$C10)</f>
        <v>16</v>
      </c>
      <c r="Q10" s="3">
        <f>SUMIFS(Huong!$FI$4:$FI$11,Huong!$B$4:$B$11,Weekly!$C10) + SUMIFS(Uyen!$FI$4:$FI$11,Uyen!$B$4:$B$11,Weekly!$C10)+ SUMIFS(Hoang!$FI$4:$FI$11,Hoang!$B$4:$B$11,Weekly!$C10) + SUMIFS(Ngoc!$FI$4:$FI$11,Ngoc!$B$4:$B$11,Weekly!$C10) + SUMIFS(Quynh!$FI$4:$FI$11,Quynh!$B$4:$B$11,Weekly!$C10) + SUMIFS(Pho!$FI$4:$FI$11,Pho!$B$4:$B$11,Weekly!$C10) + SUMIFS(Thong!$FI$4:$FI$11,Thong!$B$4:$B$11,Weekly!$C10)</f>
        <v>44</v>
      </c>
      <c r="R10" s="3">
        <f>SUMIFS(Huong!$FU$4:$FU$11,Huong!$B$4:$B$11,Weekly!$C10) + SUMIFS(Uyen!$FU$4:$FU$11,Uyen!$B$4:$B$11,Weekly!$C10)+ SUMIFS(Hoang!$FU$4:$FU$11,Hoang!$B$4:$B$11,Weekly!$C10) + SUMIFS(Ngoc!$FU$4:$FU$11,Ngoc!$B$4:$B$11,Weekly!$C10) + SUMIFS(Quynh!$FU$4:$FU$11,Quynh!$B$4:$B$11,Weekly!$C10) + SUMIFS(Pho!$FU$4:$FU$11,Pho!$B$4:$B$11,Weekly!$C10) + SUMIFS(Thong!$FU$4:$FU$11,Thong!$B$4:$B$11,Weekly!$C10)</f>
        <v>73</v>
      </c>
      <c r="S10" s="3">
        <f>SUMIFS(Huong!$GI$4:$GI$11,Huong!$B$4:$B$11,Weekly!$C10) + SUMIFS(Uyen!$GI$4:$GI$11,Uyen!$B$4:$B$11,Weekly!$C10)+ SUMIFS(Hoang!$GI$4:$GI$11,Hoang!$B$4:$B$11,Weekly!$C10) + SUMIFS(Ngoc!$GI$4:$GI$11,Ngoc!$B$4:$B$11,Weekly!$C10) + SUMIFS(Quynh!$GI$4:$GI$11,Quynh!$B$4:$B$11,Weekly!$C10) + SUMIFS(Pho!$GI$4:$GI$11,Pho!$B$4:$B$11,Weekly!$C10) + SUMIFS(Thong!$GI$4:$GI$11,Thong!$B$4:$B$11,Weekly!$C10)</f>
        <v>26</v>
      </c>
      <c r="T10" s="3">
        <f>SUMIFS(Huong!$GU$4:$GU$11,Huong!$B$4:$B$11,Weekly!$C10) + SUMIFS(Uyen!$GU$4:$GU$11,Uyen!$B$4:$B$11,Weekly!$C10)+ SUMIFS(Hoang!$GU$4:$GU$11,Hoang!$B$4:$B$11,Weekly!$C10) + SUMIFS(Ngoc!$GU$4:$GU$11,Ngoc!$B$4:$B$11,Weekly!$C10) + SUMIFS(Quynh!$GU$4:$GU$11,Quynh!$B$4:$B$11,Weekly!$C10) + SUMIFS(Pho!$GU$4:$GU$11,Pho!$B$4:$B$11,Weekly!$C10) + SUMIFS(Thong!$GU$4:$GU$11,Thong!$B$4:$B$11,Weekly!$C10)</f>
        <v>9</v>
      </c>
      <c r="U10" s="3">
        <f>SUMIFS(Huong!$HG$4:$HG$11,Huong!$B$4:$B$11,Weekly!$C10) + SUMIFS(Uyen!$HG$4:$HG$11,Uyen!$B$4:$B$11,Weekly!$C10)+ SUMIFS(Hoang!$HG$4:$HG$11,Hoang!$B$4:$B$11,Weekly!$C10) + SUMIFS(Ngoc!$HG$4:$HG$11,Ngoc!$B$4:$B$11,Weekly!$C10) + SUMIFS(Quynh!$HG$4:$HG$11,Quynh!$B$4:$B$11,Weekly!$C10) + SUMIFS(Pho!$HG$4:$HG$11,Pho!$B$4:$B$11,Weekly!$C10) + SUMIFS(Thong!$HG$4:$HG$11,Thong!$B$4:$B$11,Weekly!$C10)</f>
        <v>18</v>
      </c>
      <c r="V10" s="3">
        <f>SUMIFS(Huong!$HS$4:$HS$11,Huong!$B$4:$B$11,Weekly!$C10) + SUMIFS(Uyen!$HS$4:$HS$11,Uyen!$B$4:$B$11,Weekly!$C10)+ SUMIFS(Hoang!$HS$4:$HS$11,Hoang!$B$4:$B$11,Weekly!$C10) + SUMIFS(Ngoc!$HS$4:$HS$11,Ngoc!$B$4:$B$11,Weekly!$C10) + SUMIFS(Quynh!$HS$4:$HS$11,Quynh!$B$4:$B$11,Weekly!$C10) + SUMIFS(Pho!$HS$4:$HS$11,Pho!$B$4:$B$11,Weekly!$C10) + SUMIFS(Thong!$HS$4:$HS$11,Thong!$B$4:$B$11,Weekly!$C10)</f>
        <v>27</v>
      </c>
      <c r="W10" s="3">
        <f>SUMIFS(Huong!$IG$4:$IG$11,Huong!$B$4:$B$11,Weekly!$C10) + SUMIFS(Uyen!$IG$4:$IG$11,Uyen!$B$4:$B$11,Weekly!$C10)+ SUMIFS(Hoang!$IG$4:$IG$11,Hoang!$B$4:$B$11,Weekly!$C10) + SUMIFS(Ngoc!$IG$4:$IG$11,Ngoc!$B$4:$B$11,Weekly!$C10) + SUMIFS(Quynh!$IG$4:$IG$11,Quynh!$B$4:$B$11,Weekly!$C10) + SUMIFS(Pho!$IG$4:$IG$11,Pho!$B$4:$B$11,Weekly!$C10) + SUMIFS(Thong!$IG$4:$IG$11,Thong!$B$4:$B$11,Weekly!$C10)</f>
        <v>21</v>
      </c>
      <c r="X10" s="3">
        <f>SUMIFS(Huong!$IS$4:$IS$11,Huong!$B$4:$B$11,Weekly!$C10) + SUMIFS(Uyen!$IS$4:$IS$11,Uyen!$B$4:$B$11,Weekly!$C10)+ SUMIFS(Hoang!$IS$4:$IS$11,Hoang!$B$4:$B$11,Weekly!$C10) + SUMIFS(Ngoc!$IS$4:$IS$11,Ngoc!$B$4:$B$11,Weekly!$C10) + SUMIFS(Quynh!$IS$4:$IS$11,Quynh!$B$4:$B$11,Weekly!$C10) + SUMIFS(Pho!$IS$4:$IS$11,Pho!$B$4:$B$11,Weekly!$C10) + SUMIFS(Thong!$IS$4:$IS$11,Thong!$B$4:$B$11,Weekly!$C10)</f>
        <v>23</v>
      </c>
      <c r="Y10" s="3">
        <f>SUMIFS(Huong!$JE$4:$JE$11,Huong!$B$4:$B$11,Weekly!$C10) + SUMIFS(Uyen!$JE$4:$JE$11,Uyen!$B$4:$B$11,Weekly!$C10)+ SUMIFS(Hoang!$JE$4:$JE$11,Hoang!$B$4:$B$11,Weekly!$C10) + SUMIFS(Ngoc!$JE$4:$JE$11,Ngoc!$B$4:$B$11,Weekly!$C10) + SUMIFS(Quynh!$JE$4:$JE$11,Quynh!$B$4:$B$11,Weekly!$C10) + SUMIFS(Pho!$JE$4:$JE$11,Pho!$B$4:$B$11,Weekly!$C10) + SUMIFS(Thong!$JE$4:$JE$11,Thong!$B$4:$B$11,Weekly!$C10)</f>
        <v>45</v>
      </c>
      <c r="Z10" s="3">
        <f>SUMIFS(Huong!$JQ$4:$JQ$11,Huong!$B$4:$B$11,Weekly!$C10) + SUMIFS(Uyen!$JQ$4:$JQ$11,Uyen!$B$4:$B$11,Weekly!$C10)+ SUMIFS(Hoang!$JQ$4:$JQ$11,Hoang!$B$4:$B$11,Weekly!$C10) + SUMIFS(Ngoc!$JQ$4:$JQ$11,Ngoc!$B$4:$B$11,Weekly!$C10) + SUMIFS(Quynh!$JQ$4:$JQ$11,Quynh!$B$4:$B$11,Weekly!$C10) + SUMIFS(Pho!$JQ$4:$JQ$11,Pho!$B$4:$B$11,Weekly!$C10) + SUMIFS(Thong!$JQ$4:$JQ$11,Thong!$B$4:$B$11,Weekly!$C10)</f>
        <v>18</v>
      </c>
      <c r="AA10" s="3">
        <f>SUMIFS(Huong!$JY$4:$JY$11,Huong!$B$4:$B$11,Weekly!$C10) + SUMIFS(Uyen!$JY$4:$JY$11,Uyen!$B$4:$B$11,Weekly!$C10)+ SUMIFS(Hoang!$JY$4:$JY$11,Hoang!$B$4:$B$11,Weekly!$C10) + SUMIFS(Ngoc!$JY$4:$JY$11,Ngoc!$B$4:$B$11,Weekly!$C10) + SUMIFS(Quynh!$JY$4:$JY$11,Quynh!$B$4:$B$11,Weekly!$C10) + SUMIFS(Pho!$JY$4:$JY$11,Pho!$B$4:$B$11,Weekly!$C10) + SUMIFS(Thong!$JY$4:$JY$11,Thong!$B$4:$B$11,Weekly!$C10)</f>
        <v>15</v>
      </c>
      <c r="AB10" s="3"/>
      <c r="AC10" s="3"/>
      <c r="AD10" s="3"/>
      <c r="AE10" s="3"/>
      <c r="AF10" s="3"/>
      <c r="AG10" s="3" t="str">
        <f>Reference!C4</f>
        <v>Includes scripting, debugging and execution: Only count when status in DOORs was moved to Implemented.</v>
      </c>
    </row>
    <row r="11" spans="1:33">
      <c r="B11" s="3">
        <f>Reference!A5</f>
        <v>4</v>
      </c>
      <c r="C11" s="15" t="str">
        <f>Reference!B5</f>
        <v>Test Automation Review</v>
      </c>
      <c r="D11" s="3">
        <f>SUMIFS(Huong!$C$4:$C$8,Huong!$B$4:$B$8,Weekly!C11) + SUMIFS(Uyen!$C$4:$C$8,Uyen!$B$4:$B$8,Weekly!C11)+ SUMIFS(Hoang!$C$4:$C$8,Hoang!$B$4:$B$8,Weekly!C11) + SUMIFS(Ngoc!$C$4:$C$8,Ngoc!$B$4:$B$8,Weekly!C11) + SUMIFS(Quynh!$C$4:$C$8,Quynh!$B$4:$B$8,Weekly!C11) + SUMIFS(Pho!$C$4:$C$8,Pho!$B$4:$B$8,Weekly!C11) + SUMIFS(Thong!$C$1:$C$5,Thong!$B$1:$B$5,Weekly!C11)</f>
        <v>108</v>
      </c>
      <c r="E11" s="3">
        <f>SUMIFS(Huong!$N$4:$N$8,Huong!$B$4:$B$8,Weekly!C11) + SUMIFS(Uyen!$N$4:$N$8,Uyen!$B$4:$B$8,Weekly!C11)+ SUMIFS(Hoang!$N$4:$N$8,Hoang!$B$4:$B$8,Weekly!C11) + SUMIFS(Ngoc!$N$4:$N$8,Ngoc!$B$4:$B$8,Weekly!C11) + SUMIFS(Quynh!$N$4:$N$8,Quynh!$B$4:$B$8,Weekly!C11) + SUMIFS(Pho!$N$4:$N$8,Pho!$B$4:$B$8,Weekly!C11) + SUMIFS(Thong!$N$1:$N$5,Thong!$B$1:$B$5,Weekly!C11)</f>
        <v>138</v>
      </c>
      <c r="F11" s="3">
        <f>SUMIFS(Huong!$BO$4:$BO$8,Huong!$B$4:$B$8,Weekly!$C11) + SUMIFS(Uyen!$BO$4:$BO$8,Uyen!$B$4:$B$8,Weekly!$C11)+ SUMIFS(Hoang!$BO$4:$BO$8,Hoang!$B$4:$B$8,Weekly!$C11) + SUMIFS(Ngoc!$BO$4:$BO$8,Ngoc!$B$4:$B$8,Weekly!$C11) + SUMIFS(Quynh!$BO$4:$BO$8,Quynh!$B$4:$B$8,Weekly!$C11) + SUMIFS(Pho!$BO$4:$BO$8,Pho!$B$4:$B$8,Weekly!$C11) + SUMIFS(Thong!$BO$1:$BO$5,Thong!$B$1:$B$5,Weekly!$C11)</f>
        <v>69</v>
      </c>
      <c r="G11" s="3"/>
      <c r="H11" s="3">
        <f>SUMIFS(Huong!$CA$4:$CA$8,Huong!$B$4:$B$8,Weekly!$C11) + SUMIFS(Uyen!$CA$4:$CA$8,Uyen!$B$4:$B$8,Weekly!$C11)+ SUMIFS(Hoang!$CA$4:$CA$8,Hoang!$B$4:$B$8,Weekly!$C11) + SUMIFS(Ngoc!$CA$4:$CA$8,Ngoc!$B$4:$B$8,Weekly!$C11) + SUMIFS(Quynh!$CA$4:$CA$8,Quynh!$B$4:$B$8,Weekly!$C11) + SUMIFS(Pho!$CA$4:$CA$8,Pho!$B$4:$B$8,Weekly!$C11) + SUMIFS(Thong!$CA$4:$CA$11,Thong!$B$4:$B$11,Weekly!$C11)</f>
        <v>75</v>
      </c>
      <c r="I11" s="3"/>
      <c r="J11" s="3"/>
      <c r="K11" s="3">
        <f>SUMIFS(Huong!$CM$4:$CM$8,Huong!$B$4:$B$8,Weekly!$C11) + SUMIFS(Uyen!$CM$4:$CM$8,Uyen!$B$4:$B$8,Weekly!$C11)+ SUMIFS(Hoang!$CM$4:$CM$8,Hoang!$B$4:$B$8,Weekly!$C11) + SUMIFS(Ngoc!$CM$4:$CM$8,Ngoc!$B$4:$B$8,Weekly!$C11) + SUMIFS(Quynh!$CM$4:$CM$8,Quynh!$B$4:$B$8,Weekly!$C11) + SUMIFS(Pho!$CM$4:$CM$8,Pho!$B$4:$B$8,Weekly!$C11) + SUMIFS(Thong!$CM$4:$CM$11,Thong!$B$4:$B$11,Weekly!$C11)</f>
        <v>32</v>
      </c>
      <c r="L11" s="3">
        <f>SUMIFS(Huong!$CY$4:$CY$8,Huong!$B$4:$B$8,Weekly!$C11) + SUMIFS(Uyen!$CY$4:$CY$8,Uyen!$B$4:$B$8,Weekly!$C11)+ SUMIFS(Hoang!$CY$4:$CY$8,Hoang!$B$4:$B$8,Weekly!$C11) + SUMIFS(Ngoc!$CY$4:$CY$8,Ngoc!$B$4:$B$8,Weekly!$C11) + SUMIFS(Quynh!$CY$4:$CY$8,Quynh!$B$4:$B$8,Weekly!$C11) + SUMIFS(Pho!$CY$4:$CY$8,Pho!$B$4:$B$8,Weekly!$C11) + SUMIFS(Thong!$CY$4:$CY$11,Thong!$B$4:$B$11,Weekly!$C11)</f>
        <v>0</v>
      </c>
      <c r="M11" s="3">
        <f>SUMIFS(Huong!$DK$4:$DK$8,Huong!$B$4:$B$8,Weekly!$C11) + SUMIFS(Uyen!$DK$4:$DK$8,Uyen!$B$4:$B$8,Weekly!$C11)+ SUMIFS(Hoang!$DK$4:$DK$8,Hoang!$B$4:$B$8,Weekly!$C11) + SUMIFS(Ngoc!$DK$4:$DK$8,Ngoc!$B$4:$B$8,Weekly!$C11) + SUMIFS(Quynh!$DK$4:$DK$8,Quynh!$B$4:$B$8,Weekly!$C11) + SUMIFS(Pho!$DK$4:$DK$8,Pho!$B$4:$B$8,Weekly!$C11) + SUMIFS(Thong!$DK$4:$DK$11,Thong!$B$4:$B$11,Weekly!$C11)</f>
        <v>8</v>
      </c>
      <c r="N11" s="3">
        <f>SUMIFS(Huong!$DY$4:$DY$11,Huong!$B$4:$B$11,Weekly!$C11) + SUMIFS(Uyen!$DY$4:$DY$11,Uyen!$B$4:$B$11,Weekly!$C11)+ SUMIFS(Hoang!$DY$4:$DY$11,Hoang!$B$4:$B$11,Weekly!$C11) + SUMIFS(Ngoc!$DY$4:$DY$11,Ngoc!$B$4:$B$11,Weekly!$C11) + SUMIFS(Quynh!$DY$4:$DY$11,Quynh!$B$4:$B$11,Weekly!$C11) + SUMIFS(Pho!$DY$4:$DY$11,Pho!$B$4:$B$11,Weekly!$C11) + SUMIFS(Thong!$DY$4:$DY$11,Thong!$B$4:$B$11,Weekly!$C11)</f>
        <v>0</v>
      </c>
      <c r="O11" s="3">
        <f>SUMIFS(Huong!$EK$4:$EK$11,Huong!$B$4:$B$11,Weekly!$C11) + SUMIFS(Uyen!$EK$4:$EK$11,Uyen!$B$4:$B$11,Weekly!$C11)+ SUMIFS(Hoang!$EK$4:$EK$11,Hoang!$B$4:$B$11,Weekly!$C11) + SUMIFS(Ngoc!$EK$4:$EK$11,Ngoc!$B$4:$B$11,Weekly!$C11) + SUMIFS(Quynh!$EK$4:$EK$11,Quynh!$B$4:$B$11,Weekly!$C11) + SUMIFS(Pho!$EK$4:$EK$11,Pho!$B$4:$B$11,Weekly!$C11) + SUMIFS(Thong!$EK$4:$EK$11,Thong!$B$4:$B$11,Weekly!$C11)</f>
        <v>0</v>
      </c>
      <c r="P11" s="3">
        <f>SUMIFS(Huong!$EW$4:$EW$11,Huong!$B$4:$B$11,Weekly!$C11) + SUMIFS(Uyen!$EW$4:$EW$11,Uyen!$B$4:$B$11,Weekly!$C11)+ SUMIFS(Hoang!$EW$4:$EW$11,Hoang!$B$4:$B$11,Weekly!$C11) + SUMIFS(Ngoc!$EW$4:$EW$11,Ngoc!$B$4:$B$11,Weekly!$C11) + SUMIFS(Quynh!$EW$4:$EW$11,Quynh!$B$4:$B$11,Weekly!$C11) + SUMIFS(Pho!$EW$4:$EW$11,Pho!$B$4:$B$11,Weekly!$C11) + SUMIFS(Thong!$EW$4:$EW$11,Thong!$B$4:$B$11,Weekly!$C11)</f>
        <v>11</v>
      </c>
      <c r="Q11" s="3">
        <f>SUMIFS(Huong!$FI$4:$FI$11,Huong!$B$4:$B$11,Weekly!$C11) + SUMIFS(Uyen!$FI$4:$FI$11,Uyen!$B$4:$B$11,Weekly!$C11)+ SUMIFS(Hoang!$FI$4:$FI$11,Hoang!$B$4:$B$11,Weekly!$C11) + SUMIFS(Ngoc!$FI$4:$FI$11,Ngoc!$B$4:$B$11,Weekly!$C11) + SUMIFS(Quynh!$FI$4:$FI$11,Quynh!$B$4:$B$11,Weekly!$C11) + SUMIFS(Pho!$FI$4:$FI$11,Pho!$B$4:$B$11,Weekly!$C11) + SUMIFS(Thong!$FI$4:$FI$11,Thong!$B$4:$B$11,Weekly!$C11)</f>
        <v>7</v>
      </c>
      <c r="R11" s="3">
        <f>SUMIFS(Huong!$FU$4:$FU$11,Huong!$B$4:$B$11,Weekly!$C11) + SUMIFS(Uyen!$FU$4:$FU$11,Uyen!$B$4:$B$11,Weekly!$C11)+ SUMIFS(Hoang!$FU$4:$FU$11,Hoang!$B$4:$B$11,Weekly!$C11) + SUMIFS(Ngoc!$FU$4:$FU$11,Ngoc!$B$4:$B$11,Weekly!$C11) + SUMIFS(Quynh!$FU$4:$FU$11,Quynh!$B$4:$B$11,Weekly!$C11) + SUMIFS(Pho!$FU$4:$FU$11,Pho!$B$4:$B$11,Weekly!$C11) + SUMIFS(Thong!$FU$4:$FU$11,Thong!$B$4:$B$11,Weekly!$C11)</f>
        <v>4</v>
      </c>
      <c r="S11" s="3">
        <f>SUMIFS(Huong!$GI$4:$GI$11,Huong!$B$4:$B$11,Weekly!$C11) + SUMIFS(Uyen!$GI$4:$GI$11,Uyen!$B$4:$B$11,Weekly!$C11)+ SUMIFS(Hoang!$GI$4:$GI$11,Hoang!$B$4:$B$11,Weekly!$C11) + SUMIFS(Ngoc!$GI$4:$GI$11,Ngoc!$B$4:$B$11,Weekly!$C11) + SUMIFS(Quynh!$GI$4:$GI$11,Quynh!$B$4:$B$11,Weekly!$C11) + SUMIFS(Pho!$GI$4:$GI$11,Pho!$B$4:$B$11,Weekly!$C11) + SUMIFS(Thong!$GI$4:$GI$11,Thong!$B$4:$B$11,Weekly!$C11)</f>
        <v>4</v>
      </c>
      <c r="T11" s="3">
        <f>SUMIFS(Huong!$GU$4:$GU$11,Huong!$B$4:$B$11,Weekly!$C11) + SUMIFS(Uyen!$GU$4:$GU$11,Uyen!$B$4:$B$11,Weekly!$C11)+ SUMIFS(Hoang!$GU$4:$GU$11,Hoang!$B$4:$B$11,Weekly!$C11) + SUMIFS(Ngoc!$GU$4:$GU$11,Ngoc!$B$4:$B$11,Weekly!$C11) + SUMIFS(Quynh!$GU$4:$GU$11,Quynh!$B$4:$B$11,Weekly!$C11) + SUMIFS(Pho!$GU$4:$GU$11,Pho!$B$4:$B$11,Weekly!$C11) + SUMIFS(Thong!$GU$4:$GU$11,Thong!$B$4:$B$11,Weekly!$C11)</f>
        <v>0</v>
      </c>
      <c r="U11" s="3">
        <f>SUMIFS(Huong!$HG$4:$HG$11,Huong!$B$4:$B$11,Weekly!$C11) + SUMIFS(Uyen!$HG$4:$HG$11,Uyen!$B$4:$B$11,Weekly!$C11)+ SUMIFS(Hoang!$HG$4:$HG$11,Hoang!$B$4:$B$11,Weekly!$C11) + SUMIFS(Ngoc!$HG$4:$HG$11,Ngoc!$B$4:$B$11,Weekly!$C11) + SUMIFS(Quynh!$HG$4:$HG$11,Quynh!$B$4:$B$11,Weekly!$C11) + SUMIFS(Pho!$HG$4:$HG$11,Pho!$B$4:$B$11,Weekly!$C11) + SUMIFS(Thong!$HG$4:$HG$11,Thong!$B$4:$B$11,Weekly!$C11)</f>
        <v>18</v>
      </c>
      <c r="V11" s="3">
        <f>SUMIFS(Huong!$HS$4:$HS$11,Huong!$B$4:$B$11,Weekly!$C11) + SUMIFS(Uyen!$HS$4:$HS$11,Uyen!$B$4:$B$11,Weekly!$C11)+ SUMIFS(Hoang!$HS$4:$HS$11,Hoang!$B$4:$B$11,Weekly!$C11) + SUMIFS(Ngoc!$HS$4:$HS$11,Ngoc!$B$4:$B$11,Weekly!$C11) + SUMIFS(Quynh!$HS$4:$HS$11,Quynh!$B$4:$B$11,Weekly!$C11) + SUMIFS(Pho!$HS$4:$HS$11,Pho!$B$4:$B$11,Weekly!$C11) + SUMIFS(Thong!$HS$4:$HS$11,Thong!$B$4:$B$11,Weekly!$C11)</f>
        <v>0</v>
      </c>
      <c r="W11" s="3">
        <f>SUMIFS(Huong!$IG$4:$IG$11,Huong!$B$4:$B$11,Weekly!$C11) + SUMIFS(Uyen!$IG$4:$IG$11,Uyen!$B$4:$B$11,Weekly!$C11)+ SUMIFS(Hoang!$IG$4:$IG$11,Hoang!$B$4:$B$11,Weekly!$C11) + SUMIFS(Ngoc!$IG$4:$IG$11,Ngoc!$B$4:$B$11,Weekly!$C11) + SUMIFS(Quynh!$IG$4:$IG$11,Quynh!$B$4:$B$11,Weekly!$C11) + SUMIFS(Pho!$IG$4:$IG$11,Pho!$B$4:$B$11,Weekly!$C11) + SUMIFS(Thong!$IG$4:$IG$11,Thong!$B$4:$B$11,Weekly!$C11)</f>
        <v>0</v>
      </c>
      <c r="X11" s="3">
        <f>SUMIFS(Huong!$IS$4:$IS$11,Huong!$B$4:$B$11,Weekly!$C11) + SUMIFS(Uyen!$IS$4:$IS$11,Uyen!$B$4:$B$11,Weekly!$C11)+ SUMIFS(Hoang!$IS$4:$IS$11,Hoang!$B$4:$B$11,Weekly!$C11) + SUMIFS(Ngoc!$IS$4:$IS$11,Ngoc!$B$4:$B$11,Weekly!$C11) + SUMIFS(Quynh!$IS$4:$IS$11,Quynh!$B$4:$B$11,Weekly!$C11) + SUMIFS(Pho!$IS$4:$IS$11,Pho!$B$4:$B$11,Weekly!$C11) + SUMIFS(Thong!$IS$4:$IS$11,Thong!$B$4:$B$11,Weekly!$C11)</f>
        <v>0</v>
      </c>
      <c r="Y11" s="3">
        <f>SUMIFS(Huong!$JE$4:$JE$11,Huong!$B$4:$B$11,Weekly!$C11) + SUMIFS(Uyen!$JE$4:$JE$11,Uyen!$B$4:$B$11,Weekly!$C11)+ SUMIFS(Hoang!$JE$4:$JE$11,Hoang!$B$4:$B$11,Weekly!$C11) + SUMIFS(Ngoc!$JE$4:$JE$11,Ngoc!$B$4:$B$11,Weekly!$C11) + SUMIFS(Quynh!$JE$4:$JE$11,Quynh!$B$4:$B$11,Weekly!$C11) + SUMIFS(Pho!$JE$4:$JE$11,Pho!$B$4:$B$11,Weekly!$C11) + SUMIFS(Thong!$JE$4:$JE$11,Thong!$B$4:$B$11,Weekly!$C11)</f>
        <v>0</v>
      </c>
      <c r="Z11" s="3">
        <f>SUMIFS(Huong!$JQ$4:$JQ$11,Huong!$B$4:$B$11,Weekly!$C11) + SUMIFS(Uyen!$JQ$4:$JQ$11,Uyen!$B$4:$B$11,Weekly!$C11)+ SUMIFS(Hoang!$JQ$4:$JQ$11,Hoang!$B$4:$B$11,Weekly!$C11) + SUMIFS(Ngoc!$JQ$4:$JQ$11,Ngoc!$B$4:$B$11,Weekly!$C11) + SUMIFS(Quynh!$JQ$4:$JQ$11,Quynh!$B$4:$B$11,Weekly!$C11) + SUMIFS(Pho!$JQ$4:$JQ$11,Pho!$B$4:$B$11,Weekly!$C11) + SUMIFS(Thong!$JQ$4:$JQ$11,Thong!$B$4:$B$11,Weekly!$C11)</f>
        <v>1</v>
      </c>
      <c r="AA11" s="3">
        <f>SUMIFS(Huong!$JY$4:$JY$11,Huong!$B$4:$B$11,Weekly!$C11) + SUMIFS(Uyen!$JY$4:$JY$11,Uyen!$B$4:$B$11,Weekly!$C11)+ SUMIFS(Hoang!$JY$4:$JY$11,Hoang!$B$4:$B$11,Weekly!$C11) + SUMIFS(Ngoc!$JY$4:$JY$11,Ngoc!$B$4:$B$11,Weekly!$C11) + SUMIFS(Quynh!$JY$4:$JY$11,Quynh!$B$4:$B$11,Weekly!$C11) + SUMIFS(Pho!$JY$4:$JY$11,Pho!$B$4:$B$11,Weekly!$C11) + SUMIFS(Thong!$JY$4:$JY$11,Thong!$B$4:$B$11,Weekly!$C11)</f>
        <v>6</v>
      </c>
      <c r="AB11" s="3"/>
      <c r="AC11" s="3"/>
      <c r="AD11" s="3"/>
      <c r="AE11" s="3"/>
      <c r="AF11" s="3"/>
      <c r="AG11" s="3" t="str">
        <f>Reference!C5</f>
        <v>Number of Review of Automated TC’s: Only count when status in DOORs was moved to Reviewed.</v>
      </c>
    </row>
    <row r="12" spans="1:33">
      <c r="B12" s="3">
        <f>Reference!A6</f>
        <v>5</v>
      </c>
      <c r="C12" s="15" t="str">
        <f>Reference!B6</f>
        <v>Software Release execution</v>
      </c>
      <c r="D12" s="3">
        <f>SUMIFS(Huong!$C$4:$C$8,Huong!$B$4:$B$8,Weekly!C12) + SUMIFS(Uyen!$C$4:$C$8,Uyen!$B$4:$B$8,Weekly!C12)+ SUMIFS(Hoang!$C$4:$C$8,Hoang!$B$4:$B$8,Weekly!C12) + SUMIFS(Ngoc!$C$4:$C$8,Ngoc!$B$4:$B$8,Weekly!C12) + SUMIFS(Quynh!$C$4:$C$8,Quynh!$B$4:$B$8,Weekly!C12) + SUMIFS(Pho!$C$4:$C$8,Pho!$B$4:$B$8,Weekly!C12) + SUMIFS(Thong!$C$1:$C$5,Thong!$B$1:$B$5,Weekly!C12)</f>
        <v>258</v>
      </c>
      <c r="E12" s="3">
        <f>SUMIFS(Huong!$N$4:$N$8,Huong!$B$4:$B$8,Weekly!C12) + SUMIFS(Uyen!$N$4:$N$8,Uyen!$B$4:$B$8,Weekly!C12)+ SUMIFS(Hoang!$N$4:$N$8,Hoang!$B$4:$B$8,Weekly!C12) + SUMIFS(Ngoc!$N$4:$N$8,Ngoc!$B$4:$B$8,Weekly!C12) + SUMIFS(Quynh!$N$4:$N$8,Quynh!$B$4:$B$8,Weekly!C12) + SUMIFS(Pho!$N$4:$N$8,Pho!$B$4:$B$8,Weekly!C12) + SUMIFS(Thong!$N$1:$N$5,Thong!$B$1:$B$5,Weekly!C12)</f>
        <v>394</v>
      </c>
      <c r="F12" s="3">
        <f>SUMIFS(Huong!$BO$4:$BO$8,Huong!$B$4:$B$8,Weekly!$C12) + SUMIFS(Uyen!$BO$4:$BO$8,Uyen!$B$4:$B$8,Weekly!$C12)+ SUMIFS(Hoang!$BO$4:$BO$8,Hoang!$B$4:$B$8,Weekly!$C12) + SUMIFS(Ngoc!$BO$4:$BO$8,Ngoc!$B$4:$B$8,Weekly!$C12) + SUMIFS(Quynh!$BO$4:$BO$8,Quynh!$B$4:$B$8,Weekly!$C12) + SUMIFS(Pho!$BO$4:$BO$8,Pho!$B$4:$B$8,Weekly!$C12) + SUMIFS(Thong!$BO$1:$BO$5,Thong!$B$1:$B$5,Weekly!$C12)</f>
        <v>266</v>
      </c>
      <c r="G12" s="3"/>
      <c r="H12" s="3">
        <f>SUMIFS(Huong!$CA$4:$CA$8,Huong!$B$4:$B$8,Weekly!$C12) + SUMIFS(Uyen!$CA$4:$CA$8,Uyen!$B$4:$B$8,Weekly!$C12)+ SUMIFS(Hoang!$CA$4:$CA$8,Hoang!$B$4:$B$8,Weekly!$C12) + SUMIFS(Ngoc!$CA$4:$CA$8,Ngoc!$B$4:$B$8,Weekly!$C12) + SUMIFS(Quynh!$CA$4:$CA$8,Quynh!$B$4:$B$8,Weekly!$C12) + SUMIFS(Pho!$CA$4:$CA$8,Pho!$B$4:$B$8,Weekly!$C12) + SUMIFS(Thong!$CA$4:$CA$11,Thong!$B$4:$B$11,Weekly!$C12)</f>
        <v>0</v>
      </c>
      <c r="I12" s="3"/>
      <c r="J12" s="3"/>
      <c r="K12" s="3">
        <f>SUMIFS(Huong!$CM$4:$CM$8,Huong!$B$4:$B$8,Weekly!$C12) + SUMIFS(Uyen!$CM$4:$CM$8,Uyen!$B$4:$B$8,Weekly!$C12)+ SUMIFS(Hoang!$CM$4:$CM$8,Hoang!$B$4:$B$8,Weekly!$C12) + SUMIFS(Ngoc!$CM$4:$CM$8,Ngoc!$B$4:$B$8,Weekly!$C12) + SUMIFS(Quynh!$CM$4:$CM$8,Quynh!$B$4:$B$8,Weekly!$C12) + SUMIFS(Pho!$CM$4:$CM$8,Pho!$B$4:$B$8,Weekly!$C12) + SUMIFS(Thong!$CM$4:$CM$11,Thong!$B$4:$B$11,Weekly!$C12)</f>
        <v>15</v>
      </c>
      <c r="L12" s="3">
        <f>SUMIFS(Huong!$CY$4:$CY$8,Huong!$B$4:$B$8,Weekly!$C12) + SUMIFS(Uyen!$CY$4:$CY$8,Uyen!$B$4:$B$8,Weekly!$C12)+ SUMIFS(Hoang!$CY$4:$CY$8,Hoang!$B$4:$B$8,Weekly!$C12) + SUMIFS(Ngoc!$CY$4:$CY$8,Ngoc!$B$4:$B$8,Weekly!$C12) + SUMIFS(Quynh!$CY$4:$CY$8,Quynh!$B$4:$B$8,Weekly!$C12) + SUMIFS(Pho!$CY$4:$CY$8,Pho!$B$4:$B$8,Weekly!$C12) + SUMIFS(Thong!$CY$4:$CY$11,Thong!$B$4:$B$11,Weekly!$C12)</f>
        <v>0</v>
      </c>
      <c r="M12" s="3">
        <f>SUMIFS(Huong!$DK$4:$DK$8,Huong!$B$4:$B$8,Weekly!$C12) + SUMIFS(Uyen!$DK$4:$DK$8,Uyen!$B$4:$B$8,Weekly!$C12)+ SUMIFS(Hoang!$DK$4:$DK$8,Hoang!$B$4:$B$8,Weekly!$C12) + SUMIFS(Ngoc!$DK$4:$DK$8,Ngoc!$B$4:$B$8,Weekly!$C12) + SUMIFS(Quynh!$DK$4:$DK$8,Quynh!$B$4:$B$8,Weekly!$C12) + SUMIFS(Pho!$DK$4:$DK$8,Pho!$B$4:$B$8,Weekly!$C12) + SUMIFS(Thong!$DK$4:$DK$11,Thong!$B$4:$B$11,Weekly!$C12)</f>
        <v>23</v>
      </c>
      <c r="N12" s="3">
        <f>SUMIFS(Huong!$DY$4:$DY$11,Huong!$B$4:$B$11,Weekly!$C12) + SUMIFS(Uyen!$DY$4:$DY$11,Uyen!$B$4:$B$11,Weekly!$C12)+ SUMIFS(Hoang!$DY$4:$DY$11,Hoang!$B$4:$B$11,Weekly!$C12) + SUMIFS(Ngoc!$DY$4:$DY$11,Ngoc!$B$4:$B$11,Weekly!$C12) + SUMIFS(Quynh!$DY$4:$DY$11,Quynh!$B$4:$B$11,Weekly!$C12) + SUMIFS(Pho!$DY$4:$DY$11,Pho!$B$4:$B$11,Weekly!$C12) + SUMIFS(Thong!$DY$4:$DY$11,Thong!$B$4:$B$11,Weekly!$C12)</f>
        <v>97</v>
      </c>
      <c r="O12" s="3">
        <f>SUMIFS(Huong!$EK$4:$EK$11,Huong!$B$4:$B$11,Weekly!$C12) + SUMIFS(Uyen!$EK$4:$EK$11,Uyen!$B$4:$B$11,Weekly!$C12)+ SUMIFS(Hoang!$EK$4:$EK$11,Hoang!$B$4:$B$11,Weekly!$C12) + SUMIFS(Ngoc!$EK$4:$EK$11,Ngoc!$B$4:$B$11,Weekly!$C12) + SUMIFS(Quynh!$EK$4:$EK$11,Quynh!$B$4:$B$11,Weekly!$C12) + SUMIFS(Pho!$EK$4:$EK$11,Pho!$B$4:$B$11,Weekly!$C12) + SUMIFS(Thong!$EK$4:$EK$11,Thong!$B$4:$B$11,Weekly!$C12)</f>
        <v>156</v>
      </c>
      <c r="P12" s="3">
        <f>SUMIFS(Huong!$EW$4:$EW$11,Huong!$B$4:$B$11,Weekly!$C12) + SUMIFS(Uyen!$EW$4:$EW$11,Uyen!$B$4:$B$11,Weekly!$C12)+ SUMIFS(Hoang!$EW$4:$EW$11,Hoang!$B$4:$B$11,Weekly!$C12) + SUMIFS(Ngoc!$EW$4:$EW$11,Ngoc!$B$4:$B$11,Weekly!$C12) + SUMIFS(Quynh!$EW$4:$EW$11,Quynh!$B$4:$B$11,Weekly!$C12) + SUMIFS(Pho!$EW$4:$EW$11,Pho!$B$4:$B$11,Weekly!$C12) + SUMIFS(Thong!$EW$4:$EW$11,Thong!$B$4:$B$11,Weekly!$C12)</f>
        <v>16</v>
      </c>
      <c r="Q12" s="3">
        <f>SUMIFS(Huong!$FI$4:$FI$11,Huong!$B$4:$B$11,Weekly!$C12) + SUMIFS(Uyen!$FI$4:$FI$11,Uyen!$B$4:$B$11,Weekly!$C12)+ SUMIFS(Hoang!$FI$4:$FI$11,Hoang!$B$4:$B$11,Weekly!$C12) + SUMIFS(Ngoc!$FI$4:$FI$11,Ngoc!$B$4:$B$11,Weekly!$C12) + SUMIFS(Quynh!$FI$4:$FI$11,Quynh!$B$4:$B$11,Weekly!$C12) + SUMIFS(Pho!$FI$4:$FI$11,Pho!$B$4:$B$11,Weekly!$C12) + SUMIFS(Thong!$FI$4:$FI$11,Thong!$B$4:$B$11,Weekly!$C12)</f>
        <v>0</v>
      </c>
      <c r="R12" s="3">
        <f>SUMIFS(Huong!$FU$4:$FU$11,Huong!$B$4:$B$11,Weekly!$C12) + SUMIFS(Uyen!$FU$4:$FU$11,Uyen!$B$4:$B$11,Weekly!$C12)+ SUMIFS(Hoang!$FU$4:$FU$11,Hoang!$B$4:$B$11,Weekly!$C12) + SUMIFS(Ngoc!$FU$4:$FU$11,Ngoc!$B$4:$B$11,Weekly!$C12) + SUMIFS(Quynh!$FU$4:$FU$11,Quynh!$B$4:$B$11,Weekly!$C12) + SUMIFS(Pho!$FU$4:$FU$11,Pho!$B$4:$B$11,Weekly!$C12) + SUMIFS(Thong!$FU$4:$FU$11,Thong!$B$4:$B$11,Weekly!$C12)</f>
        <v>0</v>
      </c>
      <c r="S12" s="3">
        <f>SUMIFS(Huong!$GI$4:$GI$11,Huong!$B$4:$B$11,Weekly!$C12) + SUMIFS(Uyen!$GI$4:$GI$11,Uyen!$B$4:$B$11,Weekly!$C12)+ SUMIFS(Hoang!$GI$4:$GI$11,Hoang!$B$4:$B$11,Weekly!$C12) + SUMIFS(Ngoc!$GI$4:$GI$11,Ngoc!$B$4:$B$11,Weekly!$C12) + SUMIFS(Quynh!$GI$4:$GI$11,Quynh!$B$4:$B$11,Weekly!$C12) + SUMIFS(Pho!$GI$4:$GI$11,Pho!$B$4:$B$11,Weekly!$C12) + SUMIFS(Thong!$GI$4:$GI$11,Thong!$B$4:$B$11,Weekly!$C12)</f>
        <v>0</v>
      </c>
      <c r="T12" s="3">
        <f>SUMIFS(Huong!$GU$4:$GU$11,Huong!$B$4:$B$11,Weekly!$C12) + SUMIFS(Uyen!$GU$4:$GU$11,Uyen!$B$4:$B$11,Weekly!$C12)+ SUMIFS(Hoang!$GU$4:$GU$11,Hoang!$B$4:$B$11,Weekly!$C12) + SUMIFS(Ngoc!$GU$4:$GU$11,Ngoc!$B$4:$B$11,Weekly!$C12) + SUMIFS(Quynh!$GU$4:$GU$11,Quynh!$B$4:$B$11,Weekly!$C12) + SUMIFS(Pho!$GU$4:$GU$11,Pho!$B$4:$B$11,Weekly!$C12) + SUMIFS(Thong!$GU$4:$GU$11,Thong!$B$4:$B$11,Weekly!$C12)</f>
        <v>0</v>
      </c>
      <c r="U12" s="3">
        <f>SUMIFS(Huong!$HG$4:$HG$11,Huong!$B$4:$B$11,Weekly!$C12) + SUMIFS(Uyen!$HG$4:$HG$11,Uyen!$B$4:$B$11,Weekly!$C12)+ SUMIFS(Hoang!$HG$4:$HG$11,Hoang!$B$4:$B$11,Weekly!$C12) + SUMIFS(Ngoc!$HG$4:$HG$11,Ngoc!$B$4:$B$11,Weekly!$C12) + SUMIFS(Quynh!$HG$4:$HG$11,Quynh!$B$4:$B$11,Weekly!$C12) + SUMIFS(Pho!$HG$4:$HG$11,Pho!$B$4:$B$11,Weekly!$C12) + SUMIFS(Thong!$HG$4:$HG$11,Thong!$B$4:$B$11,Weekly!$C12)</f>
        <v>21</v>
      </c>
      <c r="V12" s="3">
        <f>SUMIFS(Huong!$HS$4:$HS$11,Huong!$B$4:$B$11,Weekly!$C12) + SUMIFS(Uyen!$HS$4:$HS$11,Uyen!$B$4:$B$11,Weekly!$C12)+ SUMIFS(Hoang!$HS$4:$HS$11,Hoang!$B$4:$B$11,Weekly!$C12) + SUMIFS(Ngoc!$HS$4:$HS$11,Ngoc!$B$4:$B$11,Weekly!$C12) + SUMIFS(Quynh!$HS$4:$HS$11,Quynh!$B$4:$B$11,Weekly!$C12) + SUMIFS(Pho!$HS$4:$HS$11,Pho!$B$4:$B$11,Weekly!$C12) + SUMIFS(Thong!$HS$4:$HS$11,Thong!$B$4:$B$11,Weekly!$C12)</f>
        <v>50</v>
      </c>
      <c r="W12" s="3">
        <f>SUMIFS(Huong!$IG$4:$IG$11,Huong!$B$4:$B$11,Weekly!$C12) + SUMIFS(Uyen!$IG$4:$IG$11,Uyen!$B$4:$B$11,Weekly!$C12)+ SUMIFS(Hoang!$IG$4:$IG$11,Hoang!$B$4:$B$11,Weekly!$C12) + SUMIFS(Ngoc!$IG$4:$IG$11,Ngoc!$B$4:$B$11,Weekly!$C12) + SUMIFS(Quynh!$IG$4:$IG$11,Quynh!$B$4:$B$11,Weekly!$C12) + SUMIFS(Pho!$IG$4:$IG$11,Pho!$B$4:$B$11,Weekly!$C12) + SUMIFS(Thong!$IG$4:$IG$11,Thong!$B$4:$B$11,Weekly!$C12)</f>
        <v>157</v>
      </c>
      <c r="X12" s="3">
        <f>SUMIFS(Huong!$IS$4:$IS$11,Huong!$B$4:$B$11,Weekly!$C12) + SUMIFS(Uyen!$IS$4:$IS$11,Uyen!$B$4:$B$11,Weekly!$C12)+ SUMIFS(Hoang!$IS$4:$IS$11,Hoang!$B$4:$B$11,Weekly!$C12) + SUMIFS(Ngoc!$IS$4:$IS$11,Ngoc!$B$4:$B$11,Weekly!$C12) + SUMIFS(Quynh!$IS$4:$IS$11,Quynh!$B$4:$B$11,Weekly!$C12) + SUMIFS(Pho!$IS$4:$IS$11,Pho!$B$4:$B$11,Weekly!$C12) + SUMIFS(Thong!$IS$4:$IS$11,Thong!$B$4:$B$11,Weekly!$C12)</f>
        <v>0</v>
      </c>
      <c r="Y12" s="3">
        <f>SUMIFS(Huong!$JE$4:$JE$11,Huong!$B$4:$B$11,Weekly!$C12) + SUMIFS(Uyen!$JE$4:$JE$11,Uyen!$B$4:$B$11,Weekly!$C12)+ SUMIFS(Hoang!$JE$4:$JE$11,Hoang!$B$4:$B$11,Weekly!$C12) + SUMIFS(Ngoc!$JE$4:$JE$11,Ngoc!$B$4:$B$11,Weekly!$C12) + SUMIFS(Quynh!$JE$4:$JE$11,Quynh!$B$4:$B$11,Weekly!$C12) + SUMIFS(Pho!$JE$4:$JE$11,Pho!$B$4:$B$11,Weekly!$C12) + SUMIFS(Thong!$JE$4:$JE$11,Thong!$B$4:$B$11,Weekly!$C12)</f>
        <v>0</v>
      </c>
      <c r="Z12" s="3">
        <f>SUMIFS(Huong!$JQ$4:$JQ$11,Huong!$B$4:$B$11,Weekly!$C12) + SUMIFS(Uyen!$JQ$4:$JQ$11,Uyen!$B$4:$B$11,Weekly!$C12)+ SUMIFS(Hoang!$JQ$4:$JQ$11,Hoang!$B$4:$B$11,Weekly!$C12) + SUMIFS(Ngoc!$JQ$4:$JQ$11,Ngoc!$B$4:$B$11,Weekly!$C12) + SUMIFS(Quynh!$JQ$4:$JQ$11,Quynh!$B$4:$B$11,Weekly!$C12) + SUMIFS(Pho!$JQ$4:$JQ$11,Pho!$B$4:$B$11,Weekly!$C12) + SUMIFS(Thong!$JQ$4:$JQ$11,Thong!$B$4:$B$11,Weekly!$C12)</f>
        <v>110</v>
      </c>
      <c r="AA12" s="3">
        <f>SUMIFS(Huong!$JY$4:$JY$11,Huong!$B$4:$B$11,Weekly!$C12) + SUMIFS(Uyen!$JY$4:$JY$11,Uyen!$B$4:$B$11,Weekly!$C12)+ SUMIFS(Hoang!$JY$4:$JY$11,Hoang!$B$4:$B$11,Weekly!$C12) + SUMIFS(Ngoc!$JY$4:$JY$11,Ngoc!$B$4:$B$11,Weekly!$C12) + SUMIFS(Quynh!$JY$4:$JY$11,Quynh!$B$4:$B$11,Weekly!$C12) + SUMIFS(Pho!$JY$4:$JY$11,Pho!$B$4:$B$11,Weekly!$C12) + SUMIFS(Thong!$JY$4:$JY$11,Thong!$B$4:$B$11,Weekly!$C12)</f>
        <v>0</v>
      </c>
      <c r="AB12" s="3"/>
      <c r="AC12" s="3"/>
      <c r="AD12" s="3"/>
      <c r="AE12" s="3"/>
      <c r="AF12" s="3"/>
      <c r="AG12" s="3" t="str">
        <f>Reference!C6</f>
        <v>TC’s executed during release test (Automation + Manual Re-run on HiL for failed TC’s)</v>
      </c>
    </row>
    <row r="13" spans="1:33" ht="242.25">
      <c r="H13" s="132" t="s">
        <v>753</v>
      </c>
      <c r="I13" s="132"/>
      <c r="J13" s="132"/>
      <c r="K13" s="132" t="s">
        <v>754</v>
      </c>
      <c r="L13" s="132" t="s">
        <v>755</v>
      </c>
      <c r="M13" t="s">
        <v>43</v>
      </c>
      <c r="N13" s="139"/>
      <c r="O13" s="132" t="s">
        <v>756</v>
      </c>
      <c r="P13" s="132" t="s">
        <v>757</v>
      </c>
      <c r="AA13" s="181" t="s">
        <v>758</v>
      </c>
    </row>
    <row r="14" spans="1:33" ht="63.75">
      <c r="M14" t="s">
        <v>38</v>
      </c>
      <c r="N14" t="s">
        <v>759</v>
      </c>
      <c r="O14" s="139" t="s">
        <v>760</v>
      </c>
      <c r="P14" s="139" t="s">
        <v>760</v>
      </c>
      <c r="Q14" s="139" t="s">
        <v>760</v>
      </c>
      <c r="R14" s="139" t="s">
        <v>760</v>
      </c>
    </row>
    <row r="15" spans="1:33" ht="63.75">
      <c r="M15" t="s">
        <v>37</v>
      </c>
      <c r="N15" s="139" t="s">
        <v>761</v>
      </c>
      <c r="O15" s="139" t="s">
        <v>761</v>
      </c>
      <c r="P15" s="139" t="s">
        <v>761</v>
      </c>
      <c r="Q15" s="139" t="s">
        <v>761</v>
      </c>
      <c r="R15" s="139" t="s">
        <v>761</v>
      </c>
    </row>
    <row r="16" spans="1:33" ht="127.5">
      <c r="M16" t="s">
        <v>762</v>
      </c>
      <c r="N16" s="139" t="s">
        <v>763</v>
      </c>
      <c r="O16" s="139" t="s">
        <v>764</v>
      </c>
      <c r="P16" s="139" t="s">
        <v>764</v>
      </c>
      <c r="Q16" s="139" t="s">
        <v>764</v>
      </c>
      <c r="R16" s="139" t="s">
        <v>764</v>
      </c>
    </row>
    <row r="17" spans="8:18" ht="127.5">
      <c r="M17" t="s">
        <v>41</v>
      </c>
      <c r="N17" s="139" t="s">
        <v>763</v>
      </c>
      <c r="O17" s="139" t="s">
        <v>764</v>
      </c>
    </row>
    <row r="18" spans="8:18">
      <c r="M18" t="s">
        <v>42</v>
      </c>
      <c r="Q18" s="133" t="s">
        <v>765</v>
      </c>
      <c r="R18" s="133" t="s">
        <v>765</v>
      </c>
    </row>
    <row r="19" spans="8:18">
      <c r="H19" s="133"/>
      <c r="I19" s="133"/>
      <c r="J19" s="133"/>
    </row>
  </sheetData>
  <mergeCells count="5">
    <mergeCell ref="W5:AA5"/>
    <mergeCell ref="H5:M5"/>
    <mergeCell ref="G6:J6"/>
    <mergeCell ref="N5:R5"/>
    <mergeCell ref="S5:V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MF11"/>
  <sheetViews>
    <sheetView topLeftCell="B1" workbookViewId="0" xr3:uid="{FF0BDA26-1AD6-5648-BD9A-E01AA4DDCA7C}">
      <pane xSplit="1" ySplit="3" topLeftCell="JS4" activePane="bottomRight" state="frozen"/>
      <selection pane="bottomRight" activeCell="JU18" sqref="JU18"/>
      <selection pane="bottomLeft" activeCell="B3" sqref="B3"/>
      <selection pane="topRight" activeCell="C1" sqref="C1"/>
    </sheetView>
  </sheetViews>
  <sheetFormatPr defaultRowHeight="12.75"/>
  <cols>
    <col min="1" max="1" width="4.85546875" customWidth="1"/>
    <col min="2" max="2" width="27.140625" bestFit="1" customWidth="1"/>
    <col min="3" max="3" width="4.42578125" bestFit="1" customWidth="1"/>
    <col min="4" max="4" width="9.42578125" hidden="1" customWidth="1"/>
    <col min="5" max="13" width="7" hidden="1" customWidth="1"/>
    <col min="14" max="15" width="3.42578125" customWidth="1"/>
    <col min="16" max="16" width="7.42578125" bestFit="1" customWidth="1"/>
    <col min="17" max="18" width="3.42578125" customWidth="1"/>
    <col min="19" max="19" width="3.5703125" bestFit="1" customWidth="1"/>
    <col min="20" max="20" width="5.85546875" bestFit="1" customWidth="1"/>
    <col min="21" max="21" width="3.5703125" bestFit="1" customWidth="1"/>
    <col min="22" max="22" width="5.85546875" bestFit="1" customWidth="1"/>
    <col min="23" max="23" width="3.5703125" bestFit="1" customWidth="1"/>
    <col min="24" max="24" width="5.85546875" bestFit="1" customWidth="1"/>
    <col min="25" max="25" width="3.5703125" bestFit="1" customWidth="1"/>
    <col min="26" max="26" width="5.85546875" bestFit="1" customWidth="1"/>
    <col min="27" max="27" width="7.85546875" bestFit="1" customWidth="1"/>
    <col min="28" max="28" width="5.85546875" bestFit="1" customWidth="1"/>
    <col min="29" max="29" width="6.140625" bestFit="1" customWidth="1"/>
    <col min="30" max="30" width="7.140625" bestFit="1" customWidth="1"/>
    <col min="31" max="31" width="4.85546875" bestFit="1" customWidth="1"/>
    <col min="32" max="32" width="6.42578125" bestFit="1" customWidth="1"/>
    <col min="33" max="33" width="4.85546875" bestFit="1" customWidth="1"/>
    <col min="34" max="34" width="6.42578125" bestFit="1" customWidth="1"/>
    <col min="35" max="35" width="3.5703125" bestFit="1" customWidth="1"/>
    <col min="36" max="36" width="5.85546875" bestFit="1" customWidth="1"/>
    <col min="37" max="37" width="3.5703125" bestFit="1" customWidth="1"/>
    <col min="38" max="38" width="5.85546875" bestFit="1" customWidth="1"/>
    <col min="39" max="39" width="3.5703125" bestFit="1" customWidth="1"/>
    <col min="40" max="40" width="5.85546875" bestFit="1" customWidth="1"/>
    <col min="41" max="42" width="7.140625" bestFit="1" customWidth="1"/>
    <col min="43" max="43" width="3.5703125" bestFit="1" customWidth="1"/>
    <col min="44" max="44" width="5.85546875" bestFit="1" customWidth="1"/>
    <col min="45" max="45" width="3.5703125" bestFit="1" customWidth="1"/>
    <col min="46" max="46" width="5.85546875" bestFit="1" customWidth="1"/>
    <col min="47" max="47" width="3.5703125" bestFit="1" customWidth="1"/>
    <col min="48" max="48" width="5.85546875" bestFit="1" customWidth="1"/>
    <col min="49" max="49" width="3.5703125" bestFit="1" customWidth="1"/>
    <col min="50" max="50" width="5.85546875" bestFit="1" customWidth="1"/>
    <col min="51" max="51" width="3.5703125" bestFit="1" customWidth="1"/>
    <col min="52" max="52" width="5.85546875" bestFit="1" customWidth="1"/>
    <col min="53" max="54" width="7.140625" bestFit="1" customWidth="1"/>
    <col min="55" max="55" width="3.5703125" bestFit="1" customWidth="1"/>
    <col min="56" max="56" width="5.85546875" bestFit="1" customWidth="1"/>
    <col min="57" max="57" width="3.5703125" bestFit="1" customWidth="1"/>
    <col min="58" max="58" width="5.85546875" bestFit="1" customWidth="1"/>
    <col min="59" max="59" width="3.5703125" bestFit="1" customWidth="1"/>
    <col min="60" max="60" width="5.85546875" bestFit="1" customWidth="1"/>
    <col min="61" max="61" width="3.5703125" bestFit="1" customWidth="1"/>
    <col min="62" max="62" width="5.85546875" bestFit="1" customWidth="1"/>
    <col min="63" max="63" width="3.5703125" bestFit="1" customWidth="1"/>
    <col min="64" max="64" width="5.85546875" bestFit="1" customWidth="1"/>
    <col min="65" max="66" width="7.140625" bestFit="1" customWidth="1"/>
    <col min="67" max="67" width="3.42578125" bestFit="1" customWidth="1"/>
    <col min="68" max="68" width="7.28515625" bestFit="1" customWidth="1"/>
    <col min="69" max="69" width="3.42578125" bestFit="1" customWidth="1"/>
    <col min="70" max="70" width="5.7109375" bestFit="1" customWidth="1"/>
    <col min="71" max="71" width="3.42578125" bestFit="1" customWidth="1"/>
    <col min="72" max="72" width="5.7109375" bestFit="1" customWidth="1"/>
    <col min="73" max="73" width="3.42578125" bestFit="1" customWidth="1"/>
    <col min="74" max="74" width="5.7109375" bestFit="1" customWidth="1"/>
    <col min="75" max="75" width="3.42578125" bestFit="1" customWidth="1"/>
    <col min="76" max="76" width="5.7109375" bestFit="1" customWidth="1"/>
    <col min="77" max="77" width="3.42578125" bestFit="1" customWidth="1"/>
    <col min="78" max="78" width="5.7109375" bestFit="1" customWidth="1"/>
    <col min="79" max="79" width="3.42578125" bestFit="1" customWidth="1"/>
    <col min="80" max="80" width="5.7109375" bestFit="1" customWidth="1"/>
    <col min="81" max="81" width="3.42578125" bestFit="1" customWidth="1"/>
    <col min="82" max="82" width="5.7109375" bestFit="1" customWidth="1"/>
    <col min="83" max="83" width="3.42578125" bestFit="1" customWidth="1"/>
    <col min="84" max="84" width="5.7109375" bestFit="1" customWidth="1"/>
    <col min="85" max="85" width="3.42578125" bestFit="1" customWidth="1"/>
    <col min="86" max="86" width="5.7109375" bestFit="1" customWidth="1"/>
    <col min="87" max="87" width="3.42578125" bestFit="1" customWidth="1"/>
    <col min="88" max="89" width="4.7109375" bestFit="1" customWidth="1"/>
    <col min="90" max="90" width="5.85546875" bestFit="1" customWidth="1"/>
    <col min="91" max="91" width="3.42578125" bestFit="1" customWidth="1"/>
    <col min="92" max="93" width="4.7109375" bestFit="1" customWidth="1"/>
    <col min="94" max="94" width="5.85546875" bestFit="1" customWidth="1"/>
    <col min="95" max="95" width="3.42578125" bestFit="1" customWidth="1"/>
    <col min="96" max="96" width="5.7109375" bestFit="1" customWidth="1"/>
    <col min="97" max="97" width="7.42578125" bestFit="1" customWidth="1"/>
    <col min="98" max="98" width="5.7109375" bestFit="1" customWidth="1"/>
    <col min="99" max="99" width="7.42578125" bestFit="1" customWidth="1"/>
    <col min="100" max="100" width="5.7109375" bestFit="1" customWidth="1"/>
    <col min="101" max="101" width="3.42578125" bestFit="1" customWidth="1"/>
    <col min="102" max="102" width="4.7109375" bestFit="1" customWidth="1"/>
    <col min="103" max="103" width="3.42578125" bestFit="1" customWidth="1"/>
    <col min="104" max="104" width="4.7109375" bestFit="1" customWidth="1"/>
    <col min="105" max="105" width="3.42578125" bestFit="1" customWidth="1"/>
    <col min="106" max="106" width="5.7109375" bestFit="1" customWidth="1"/>
    <col min="107" max="107" width="3.42578125" bestFit="1" customWidth="1"/>
    <col min="108" max="108" width="4.7109375" bestFit="1" customWidth="1"/>
    <col min="109" max="109" width="3.42578125" bestFit="1" customWidth="1"/>
    <col min="110" max="110" width="4.7109375" bestFit="1" customWidth="1"/>
    <col min="111" max="111" width="3.42578125" bestFit="1" customWidth="1"/>
    <col min="112" max="112" width="4.85546875" bestFit="1" customWidth="1"/>
    <col min="113" max="113" width="3.42578125" bestFit="1" customWidth="1"/>
    <col min="114" max="114" width="4.85546875" bestFit="1" customWidth="1"/>
    <col min="115" max="115" width="3.42578125" bestFit="1" customWidth="1"/>
    <col min="116" max="116" width="4.7109375" bestFit="1" customWidth="1"/>
    <col min="117" max="117" width="3.42578125" bestFit="1" customWidth="1"/>
    <col min="118" max="118" width="4.7109375" bestFit="1" customWidth="1"/>
    <col min="119" max="119" width="7.140625" bestFit="1" customWidth="1"/>
    <col min="120" max="120" width="5.85546875" bestFit="1" customWidth="1"/>
    <col min="121" max="122" width="7.85546875" customWidth="1"/>
    <col min="123" max="123" width="7.140625" bestFit="1" customWidth="1"/>
    <col min="124" max="124" width="5.85546875" bestFit="1" customWidth="1"/>
    <col min="125" max="125" width="3.42578125" customWidth="1"/>
    <col min="126" max="126" width="5.85546875" bestFit="1" customWidth="1"/>
    <col min="127" max="127" width="3.42578125" customWidth="1"/>
    <col min="128" max="128" width="5.85546875" bestFit="1" customWidth="1"/>
    <col min="129" max="129" width="3.42578125" bestFit="1" customWidth="1"/>
    <col min="130" max="130" width="7.140625" bestFit="1" customWidth="1"/>
    <col min="131" max="131" width="3.42578125" bestFit="1" customWidth="1"/>
    <col min="132" max="132" width="5.7109375" bestFit="1" customWidth="1"/>
    <col min="133" max="133" width="3.42578125" bestFit="1" customWidth="1"/>
    <col min="134" max="134" width="5.7109375" bestFit="1" customWidth="1"/>
    <col min="135" max="135" width="3.42578125" bestFit="1" customWidth="1"/>
    <col min="136" max="136" width="5.7109375" bestFit="1" customWidth="1"/>
    <col min="137" max="137" width="3.42578125" bestFit="1" customWidth="1"/>
    <col min="138" max="138" width="4.7109375" bestFit="1" customWidth="1"/>
    <col min="139" max="139" width="3.42578125" bestFit="1" customWidth="1"/>
    <col min="140" max="140" width="5.7109375" bestFit="1" customWidth="1"/>
    <col min="141" max="141" width="3.42578125" bestFit="1" customWidth="1"/>
    <col min="142" max="142" width="4.7109375" bestFit="1" customWidth="1"/>
    <col min="143" max="143" width="3.42578125" bestFit="1" customWidth="1"/>
    <col min="144" max="144" width="5.7109375" bestFit="1" customWidth="1"/>
    <col min="145" max="145" width="3.42578125" bestFit="1" customWidth="1"/>
    <col min="146" max="146" width="4.7109375" bestFit="1" customWidth="1"/>
    <col min="147" max="147" width="3.42578125" bestFit="1" customWidth="1"/>
    <col min="148" max="148" width="4.85546875" bestFit="1" customWidth="1"/>
    <col min="149" max="149" width="3.42578125" bestFit="1" customWidth="1"/>
    <col min="150" max="150" width="6.85546875" bestFit="1" customWidth="1"/>
    <col min="151" max="151" width="3.42578125" bestFit="1" customWidth="1"/>
    <col min="152" max="152" width="5.85546875" bestFit="1" customWidth="1"/>
    <col min="153" max="153" width="4.85546875" bestFit="1" customWidth="1"/>
    <col min="154" max="154" width="4.7109375" bestFit="1" customWidth="1"/>
    <col min="155" max="155" width="3.42578125" bestFit="1" customWidth="1"/>
    <col min="156" max="156" width="5.85546875" bestFit="1" customWidth="1"/>
    <col min="157" max="157" width="3.42578125" bestFit="1" customWidth="1"/>
    <col min="158" max="158" width="4.85546875" bestFit="1" customWidth="1"/>
    <col min="159" max="159" width="3.42578125" bestFit="1" customWidth="1"/>
    <col min="160" max="160" width="4.85546875" bestFit="1" customWidth="1"/>
    <col min="161" max="161" width="3.42578125" bestFit="1" customWidth="1"/>
    <col min="162" max="162" width="4.85546875" bestFit="1" customWidth="1"/>
    <col min="163" max="163" width="3.42578125" bestFit="1" customWidth="1"/>
    <col min="164" max="164" width="5.85546875" bestFit="1" customWidth="1"/>
    <col min="165" max="165" width="3.42578125" bestFit="1" customWidth="1"/>
    <col min="166" max="166" width="7.140625" bestFit="1" customWidth="1"/>
    <col min="167" max="167" width="3.42578125" bestFit="1" customWidth="1"/>
    <col min="168" max="168" width="5.85546875" bestFit="1" customWidth="1"/>
    <col min="169" max="169" width="4.85546875" bestFit="1" customWidth="1"/>
    <col min="170" max="170" width="5.85546875" bestFit="1" customWidth="1"/>
    <col min="171" max="171" width="3.42578125" bestFit="1" customWidth="1"/>
    <col min="172" max="172" width="5.85546875" bestFit="1" customWidth="1"/>
    <col min="173" max="173" width="3.42578125" bestFit="1" customWidth="1"/>
    <col min="174" max="174" width="5.85546875" bestFit="1" customWidth="1"/>
    <col min="175" max="175" width="3.42578125" bestFit="1" customWidth="1"/>
    <col min="176" max="176" width="5.85546875" bestFit="1" customWidth="1"/>
    <col min="177" max="177" width="3.42578125" bestFit="1" customWidth="1"/>
    <col min="178" max="178" width="5.85546875" bestFit="1" customWidth="1"/>
    <col min="179" max="179" width="5.28515625" customWidth="1"/>
    <col min="180" max="180" width="9.42578125" customWidth="1"/>
    <col min="181" max="181" width="3.5703125" bestFit="1" customWidth="1"/>
    <col min="182" max="182" width="4.85546875" bestFit="1" customWidth="1"/>
    <col min="183" max="183" width="3.5703125" bestFit="1" customWidth="1"/>
    <col min="184" max="184" width="5.85546875" bestFit="1" customWidth="1"/>
    <col min="185" max="185" width="3.5703125" bestFit="1" customWidth="1"/>
    <col min="186" max="186" width="4.85546875" bestFit="1" customWidth="1"/>
    <col min="187" max="187" width="3.5703125" bestFit="1" customWidth="1"/>
    <col min="188" max="188" width="4.85546875" bestFit="1" customWidth="1"/>
    <col min="189" max="189" width="3.5703125" bestFit="1" customWidth="1"/>
    <col min="190" max="190" width="5.85546875" bestFit="1" customWidth="1"/>
    <col min="193" max="193" width="3.5703125" bestFit="1" customWidth="1"/>
    <col min="194" max="194" width="5.85546875" bestFit="1" customWidth="1"/>
    <col min="195" max="195" width="3.5703125" bestFit="1" customWidth="1"/>
    <col min="196" max="196" width="5.85546875" bestFit="1" customWidth="1"/>
    <col min="197" max="197" width="3.5703125" bestFit="1" customWidth="1"/>
    <col min="198" max="198" width="5.85546875" bestFit="1" customWidth="1"/>
    <col min="199" max="199" width="3.5703125" bestFit="1" customWidth="1"/>
    <col min="200" max="200" width="4.85546875" bestFit="1" customWidth="1"/>
    <col min="201" max="201" width="3.5703125" bestFit="1" customWidth="1"/>
    <col min="202" max="202" width="4.85546875" bestFit="1" customWidth="1"/>
    <col min="205" max="205" width="3.5703125" bestFit="1" customWidth="1"/>
    <col min="206" max="206" width="4.85546875" bestFit="1" customWidth="1"/>
    <col min="207" max="207" width="3.5703125" bestFit="1" customWidth="1"/>
    <col min="208" max="208" width="4.85546875" bestFit="1" customWidth="1"/>
    <col min="209" max="209" width="3.5703125" bestFit="1" customWidth="1"/>
    <col min="210" max="210" width="4.85546875" bestFit="1" customWidth="1"/>
    <col min="211" max="211" width="3.5703125" bestFit="1" customWidth="1"/>
    <col min="212" max="212" width="4.85546875" bestFit="1" customWidth="1"/>
    <col min="213" max="213" width="3.5703125" bestFit="1" customWidth="1"/>
    <col min="214" max="214" width="5.85546875" bestFit="1" customWidth="1"/>
    <col min="217" max="217" width="4.85546875" bestFit="1" customWidth="1"/>
    <col min="218" max="218" width="5.85546875" bestFit="1" customWidth="1"/>
    <col min="219" max="219" width="4.85546875" bestFit="1" customWidth="1"/>
    <col min="220" max="220" width="5.85546875" bestFit="1" customWidth="1"/>
    <col min="221" max="221" width="3.5703125" bestFit="1" customWidth="1"/>
    <col min="222" max="222" width="4.85546875" bestFit="1" customWidth="1"/>
    <col min="223" max="223" width="3.5703125" bestFit="1" customWidth="1"/>
    <col min="224" max="224" width="4.85546875" bestFit="1" customWidth="1"/>
    <col min="225" max="225" width="3.5703125" bestFit="1" customWidth="1"/>
    <col min="226" max="226" width="5.85546875" bestFit="1" customWidth="1"/>
    <col min="231" max="231" width="3.5703125" bestFit="1" customWidth="1"/>
    <col min="232" max="232" width="5.85546875" bestFit="1" customWidth="1"/>
    <col min="233" max="233" width="3.5703125" bestFit="1" customWidth="1"/>
    <col min="234" max="234" width="5.85546875" bestFit="1" customWidth="1"/>
    <col min="235" max="235" width="3.5703125" bestFit="1" customWidth="1"/>
    <col min="236" max="236" width="5.85546875" bestFit="1" customWidth="1"/>
    <col min="237" max="237" width="3.5703125" bestFit="1" customWidth="1"/>
    <col min="238" max="238" width="5.85546875" bestFit="1" customWidth="1"/>
    <col min="239" max="239" width="4.85546875" bestFit="1" customWidth="1"/>
    <col min="240" max="240" width="5.85546875" bestFit="1" customWidth="1"/>
    <col min="241" max="241" width="3.5703125" bestFit="1" customWidth="1"/>
    <col min="242" max="242" width="4.85546875" bestFit="1" customWidth="1"/>
  </cols>
  <sheetData>
    <row r="2" spans="1:344">
      <c r="B2" s="527" t="s">
        <v>90</v>
      </c>
      <c r="C2" s="26" t="s">
        <v>3</v>
      </c>
      <c r="D2" s="27" t="s">
        <v>766</v>
      </c>
      <c r="E2" s="28">
        <v>43516</v>
      </c>
      <c r="F2" s="28">
        <v>43517</v>
      </c>
      <c r="G2" s="28">
        <v>43518</v>
      </c>
      <c r="H2" s="28">
        <v>43519</v>
      </c>
      <c r="I2" s="28">
        <v>43520</v>
      </c>
      <c r="J2" s="28">
        <v>43521</v>
      </c>
      <c r="K2" s="28">
        <v>43522</v>
      </c>
      <c r="L2" s="28">
        <v>43523</v>
      </c>
      <c r="M2" s="29">
        <v>43524</v>
      </c>
      <c r="N2" s="529" t="s">
        <v>767</v>
      </c>
      <c r="O2" s="525">
        <v>43525</v>
      </c>
      <c r="P2" s="526"/>
      <c r="Q2" s="29">
        <v>43526</v>
      </c>
      <c r="R2" s="29">
        <v>43527</v>
      </c>
      <c r="S2" s="525">
        <v>43528</v>
      </c>
      <c r="T2" s="526"/>
      <c r="U2" s="525">
        <v>43529</v>
      </c>
      <c r="V2" s="526"/>
      <c r="W2" s="525">
        <v>43530</v>
      </c>
      <c r="X2" s="526"/>
      <c r="Y2" s="525">
        <v>43531</v>
      </c>
      <c r="Z2" s="526"/>
      <c r="AA2" s="525">
        <v>43532</v>
      </c>
      <c r="AB2" s="526"/>
      <c r="AC2" s="30">
        <v>43533</v>
      </c>
      <c r="AD2" s="30">
        <v>43534</v>
      </c>
      <c r="AE2" s="525">
        <v>43535</v>
      </c>
      <c r="AF2" s="526"/>
      <c r="AG2" s="525">
        <v>43536</v>
      </c>
      <c r="AH2" s="526"/>
      <c r="AI2" s="525">
        <v>43537</v>
      </c>
      <c r="AJ2" s="526"/>
      <c r="AK2" s="525">
        <v>43538</v>
      </c>
      <c r="AL2" s="526"/>
      <c r="AM2" s="525">
        <v>43539</v>
      </c>
      <c r="AN2" s="526"/>
      <c r="AO2" s="170">
        <v>43540</v>
      </c>
      <c r="AP2" s="30">
        <v>43541</v>
      </c>
      <c r="AQ2" s="525">
        <v>43542</v>
      </c>
      <c r="AR2" s="526"/>
      <c r="AS2" s="525">
        <v>43543</v>
      </c>
      <c r="AT2" s="526"/>
      <c r="AU2" s="525">
        <v>43544</v>
      </c>
      <c r="AV2" s="526"/>
      <c r="AW2" s="525">
        <v>43545</v>
      </c>
      <c r="AX2" s="526"/>
      <c r="AY2" s="525">
        <v>43546</v>
      </c>
      <c r="AZ2" s="526"/>
      <c r="BA2" s="30">
        <v>43547</v>
      </c>
      <c r="BB2" s="30">
        <v>43548</v>
      </c>
      <c r="BC2" s="525">
        <v>43549</v>
      </c>
      <c r="BD2" s="526"/>
      <c r="BE2" s="525">
        <v>43550</v>
      </c>
      <c r="BF2" s="526"/>
      <c r="BG2" s="525">
        <v>43551</v>
      </c>
      <c r="BH2" s="526"/>
      <c r="BI2" s="525">
        <v>43552</v>
      </c>
      <c r="BJ2" s="526"/>
      <c r="BK2" s="525">
        <v>43553</v>
      </c>
      <c r="BL2" s="526"/>
      <c r="BM2" s="30">
        <v>43554</v>
      </c>
      <c r="BN2" s="60">
        <v>43555</v>
      </c>
      <c r="BO2" s="535" t="s">
        <v>768</v>
      </c>
      <c r="BP2" s="535"/>
      <c r="BQ2" s="531">
        <v>43556</v>
      </c>
      <c r="BR2" s="532"/>
      <c r="BS2" s="531">
        <v>43557</v>
      </c>
      <c r="BT2" s="532"/>
      <c r="BU2" s="531">
        <v>43558</v>
      </c>
      <c r="BV2" s="532"/>
      <c r="BW2" s="531">
        <v>43559</v>
      </c>
      <c r="BX2" s="532"/>
      <c r="BY2" s="531">
        <v>43560</v>
      </c>
      <c r="BZ2" s="532"/>
      <c r="CA2" s="523" t="s">
        <v>92</v>
      </c>
      <c r="CB2" s="524"/>
      <c r="CC2" s="531">
        <v>43563</v>
      </c>
      <c r="CD2" s="532"/>
      <c r="CE2" s="531">
        <v>43564</v>
      </c>
      <c r="CF2" s="532"/>
      <c r="CG2" s="531">
        <v>43565</v>
      </c>
      <c r="CH2" s="532"/>
      <c r="CI2" s="531">
        <v>43566</v>
      </c>
      <c r="CJ2" s="532"/>
      <c r="CK2" s="533">
        <v>43567</v>
      </c>
      <c r="CL2" s="534"/>
      <c r="CM2" s="523" t="s">
        <v>92</v>
      </c>
      <c r="CN2" s="524"/>
      <c r="CO2" s="533">
        <v>43570</v>
      </c>
      <c r="CP2" s="534"/>
      <c r="CQ2" s="531">
        <v>43571</v>
      </c>
      <c r="CR2" s="532"/>
      <c r="CS2" s="531">
        <v>43572</v>
      </c>
      <c r="CT2" s="532"/>
      <c r="CU2" s="531">
        <v>43573</v>
      </c>
      <c r="CV2" s="532"/>
      <c r="CW2" s="531">
        <v>43574</v>
      </c>
      <c r="CX2" s="532"/>
      <c r="CY2" s="523" t="s">
        <v>92</v>
      </c>
      <c r="CZ2" s="524"/>
      <c r="DA2" s="531">
        <v>43577</v>
      </c>
      <c r="DB2" s="532"/>
      <c r="DC2" s="531">
        <v>43578</v>
      </c>
      <c r="DD2" s="532"/>
      <c r="DE2" s="531">
        <v>43579</v>
      </c>
      <c r="DF2" s="532"/>
      <c r="DG2" s="531">
        <v>43580</v>
      </c>
      <c r="DH2" s="532"/>
      <c r="DI2" s="531">
        <v>43581</v>
      </c>
      <c r="DJ2" s="532"/>
      <c r="DK2" s="523" t="s">
        <v>92</v>
      </c>
      <c r="DL2" s="524"/>
      <c r="DM2" s="531">
        <v>43584</v>
      </c>
      <c r="DN2" s="532"/>
      <c r="DO2" s="531">
        <v>43585</v>
      </c>
      <c r="DP2" s="532"/>
      <c r="DQ2" s="519" t="s">
        <v>769</v>
      </c>
      <c r="DR2" s="520"/>
      <c r="DS2" s="533">
        <v>43586</v>
      </c>
      <c r="DT2" s="534"/>
      <c r="DU2" s="531">
        <v>43587</v>
      </c>
      <c r="DV2" s="532"/>
      <c r="DW2" s="531">
        <v>43588</v>
      </c>
      <c r="DX2" s="532"/>
      <c r="DY2" s="523" t="s">
        <v>92</v>
      </c>
      <c r="DZ2" s="524"/>
      <c r="EA2" s="531">
        <v>43591</v>
      </c>
      <c r="EB2" s="532"/>
      <c r="EC2" s="531">
        <v>43592</v>
      </c>
      <c r="ED2" s="532"/>
      <c r="EE2" s="531">
        <v>43593</v>
      </c>
      <c r="EF2" s="532"/>
      <c r="EG2" s="531">
        <v>43594</v>
      </c>
      <c r="EH2" s="532"/>
      <c r="EI2" s="531">
        <v>43595</v>
      </c>
      <c r="EJ2" s="532"/>
      <c r="EK2" s="523" t="s">
        <v>92</v>
      </c>
      <c r="EL2" s="524"/>
      <c r="EM2" s="531">
        <v>43598</v>
      </c>
      <c r="EN2" s="532"/>
      <c r="EO2" s="531">
        <v>43599</v>
      </c>
      <c r="EP2" s="532"/>
      <c r="EQ2" s="531">
        <v>43600</v>
      </c>
      <c r="ER2" s="532"/>
      <c r="ES2" s="531">
        <v>43601</v>
      </c>
      <c r="ET2" s="532"/>
      <c r="EU2" s="531">
        <v>43602</v>
      </c>
      <c r="EV2" s="532"/>
      <c r="EW2" s="523" t="s">
        <v>92</v>
      </c>
      <c r="EX2" s="524"/>
      <c r="EY2" s="531">
        <v>43605</v>
      </c>
      <c r="EZ2" s="532"/>
      <c r="FA2" s="531">
        <v>43606</v>
      </c>
      <c r="FB2" s="532"/>
      <c r="FC2" s="531">
        <v>43607</v>
      </c>
      <c r="FD2" s="532"/>
      <c r="FE2" s="531">
        <v>43608</v>
      </c>
      <c r="FF2" s="532"/>
      <c r="FG2" s="531">
        <v>43609</v>
      </c>
      <c r="FH2" s="532"/>
      <c r="FI2" s="523" t="s">
        <v>92</v>
      </c>
      <c r="FJ2" s="524"/>
      <c r="FK2" s="531">
        <v>43612</v>
      </c>
      <c r="FL2" s="532"/>
      <c r="FM2" s="531">
        <v>43613</v>
      </c>
      <c r="FN2" s="532"/>
      <c r="FO2" s="531">
        <v>43614</v>
      </c>
      <c r="FP2" s="532"/>
      <c r="FQ2" s="531">
        <v>43615</v>
      </c>
      <c r="FR2" s="532"/>
      <c r="FS2" s="531">
        <v>43616</v>
      </c>
      <c r="FT2" s="532"/>
      <c r="FU2" s="523" t="s">
        <v>92</v>
      </c>
      <c r="FV2" s="524"/>
      <c r="FW2" s="519" t="s">
        <v>770</v>
      </c>
      <c r="FX2" s="520"/>
      <c r="FY2" s="536">
        <v>43619</v>
      </c>
      <c r="FZ2" s="537"/>
      <c r="GA2" s="536">
        <v>43620</v>
      </c>
      <c r="GB2" s="537"/>
      <c r="GC2" s="536">
        <v>43621</v>
      </c>
      <c r="GD2" s="537"/>
      <c r="GE2" s="536">
        <v>43622</v>
      </c>
      <c r="GF2" s="537"/>
      <c r="GG2" s="536">
        <v>43623</v>
      </c>
      <c r="GH2" s="537"/>
      <c r="GI2" s="523" t="s">
        <v>92</v>
      </c>
      <c r="GJ2" s="524"/>
      <c r="GK2" s="536">
        <v>43626</v>
      </c>
      <c r="GL2" s="537"/>
      <c r="GM2" s="536">
        <v>43627</v>
      </c>
      <c r="GN2" s="537"/>
      <c r="GO2" s="536">
        <v>43628</v>
      </c>
      <c r="GP2" s="537"/>
      <c r="GQ2" s="536">
        <v>43629</v>
      </c>
      <c r="GR2" s="537"/>
      <c r="GS2" s="536">
        <v>43630</v>
      </c>
      <c r="GT2" s="537"/>
      <c r="GU2" s="523" t="s">
        <v>92</v>
      </c>
      <c r="GV2" s="524"/>
      <c r="GW2" s="536">
        <v>43633</v>
      </c>
      <c r="GX2" s="537"/>
      <c r="GY2" s="536">
        <v>43634</v>
      </c>
      <c r="GZ2" s="537"/>
      <c r="HA2" s="536">
        <v>43635</v>
      </c>
      <c r="HB2" s="537"/>
      <c r="HC2" s="536">
        <v>43636</v>
      </c>
      <c r="HD2" s="537"/>
      <c r="HE2" s="536">
        <v>43637</v>
      </c>
      <c r="HF2" s="537"/>
      <c r="HG2" s="523" t="s">
        <v>92</v>
      </c>
      <c r="HH2" s="524"/>
      <c r="HI2" s="536">
        <v>43640</v>
      </c>
      <c r="HJ2" s="537"/>
      <c r="HK2" s="536">
        <v>43641</v>
      </c>
      <c r="HL2" s="537"/>
      <c r="HM2" s="536">
        <v>43642</v>
      </c>
      <c r="HN2" s="537"/>
      <c r="HO2" s="536">
        <v>43643</v>
      </c>
      <c r="HP2" s="537"/>
      <c r="HQ2" s="536">
        <v>43644</v>
      </c>
      <c r="HR2" s="537"/>
      <c r="HS2" s="523" t="s">
        <v>92</v>
      </c>
      <c r="HT2" s="524"/>
      <c r="HU2" s="519" t="s">
        <v>771</v>
      </c>
      <c r="HV2" s="520"/>
      <c r="HW2" s="508">
        <v>43647</v>
      </c>
      <c r="HX2" s="510"/>
      <c r="HY2" s="508">
        <v>43648</v>
      </c>
      <c r="HZ2" s="510"/>
      <c r="IA2" s="508">
        <v>43649</v>
      </c>
      <c r="IB2" s="510"/>
      <c r="IC2" s="508">
        <v>43650</v>
      </c>
      <c r="ID2" s="510"/>
      <c r="IE2" s="508">
        <v>43651</v>
      </c>
      <c r="IF2" s="510"/>
      <c r="IG2" s="523" t="s">
        <v>92</v>
      </c>
      <c r="IH2" s="524"/>
      <c r="II2" s="508">
        <v>43654</v>
      </c>
      <c r="IJ2" s="510"/>
      <c r="IK2" s="508">
        <v>43655</v>
      </c>
      <c r="IL2" s="510"/>
      <c r="IM2" s="508">
        <v>43656</v>
      </c>
      <c r="IN2" s="510"/>
      <c r="IO2" s="508">
        <v>43657</v>
      </c>
      <c r="IP2" s="510"/>
      <c r="IQ2" s="508">
        <v>43658</v>
      </c>
      <c r="IR2" s="510"/>
      <c r="IS2" s="523" t="s">
        <v>92</v>
      </c>
      <c r="IT2" s="524"/>
      <c r="IU2" s="508">
        <v>43661</v>
      </c>
      <c r="IV2" s="510"/>
      <c r="IW2" s="508">
        <v>43662</v>
      </c>
      <c r="IX2" s="510"/>
      <c r="IY2" s="508">
        <v>43663</v>
      </c>
      <c r="IZ2" s="510"/>
      <c r="JA2" s="508">
        <v>43664</v>
      </c>
      <c r="JB2" s="510"/>
      <c r="JC2" s="508">
        <v>43665</v>
      </c>
      <c r="JD2" s="510"/>
      <c r="JE2" s="523" t="s">
        <v>92</v>
      </c>
      <c r="JF2" s="524"/>
      <c r="JG2" s="508">
        <v>43668</v>
      </c>
      <c r="JH2" s="510"/>
      <c r="JI2" s="508">
        <v>43669</v>
      </c>
      <c r="JJ2" s="510"/>
      <c r="JK2" s="508">
        <v>43670</v>
      </c>
      <c r="JL2" s="510"/>
      <c r="JM2" s="508">
        <v>43671</v>
      </c>
      <c r="JN2" s="510"/>
      <c r="JO2" s="508">
        <v>43672</v>
      </c>
      <c r="JP2" s="510"/>
      <c r="JQ2" s="523" t="s">
        <v>92</v>
      </c>
      <c r="JR2" s="524"/>
      <c r="JS2" s="508">
        <v>43675</v>
      </c>
      <c r="JT2" s="510"/>
      <c r="JU2" s="508">
        <v>43676</v>
      </c>
      <c r="JV2" s="510"/>
      <c r="JW2" s="508">
        <v>43677</v>
      </c>
      <c r="JX2" s="510"/>
      <c r="JY2" s="523" t="s">
        <v>92</v>
      </c>
      <c r="JZ2" s="524"/>
      <c r="KA2" s="519" t="s">
        <v>772</v>
      </c>
      <c r="KB2" s="520"/>
      <c r="KC2" s="521">
        <v>43678</v>
      </c>
      <c r="KD2" s="522"/>
      <c r="KE2" s="521">
        <v>43679</v>
      </c>
      <c r="KF2" s="522"/>
      <c r="KG2" s="523" t="s">
        <v>92</v>
      </c>
      <c r="KH2" s="524"/>
      <c r="KI2" s="521">
        <v>43682</v>
      </c>
      <c r="KJ2" s="522"/>
      <c r="KK2" s="521">
        <v>43683</v>
      </c>
      <c r="KL2" s="522"/>
      <c r="KM2" s="521">
        <v>43684</v>
      </c>
      <c r="KN2" s="522"/>
      <c r="KO2" s="521">
        <v>43685</v>
      </c>
      <c r="KP2" s="522"/>
      <c r="KQ2" s="521">
        <v>43686</v>
      </c>
      <c r="KR2" s="522"/>
      <c r="KS2" s="523" t="s">
        <v>92</v>
      </c>
      <c r="KT2" s="524"/>
      <c r="KU2" s="521">
        <v>43689</v>
      </c>
      <c r="KV2" s="522"/>
      <c r="KW2" s="521">
        <v>43690</v>
      </c>
      <c r="KX2" s="522"/>
      <c r="KY2" s="521">
        <v>43691</v>
      </c>
      <c r="KZ2" s="522"/>
      <c r="LA2" s="521">
        <v>43692</v>
      </c>
      <c r="LB2" s="522"/>
      <c r="LC2" s="521">
        <v>43693</v>
      </c>
      <c r="LD2" s="522"/>
      <c r="LE2" s="523" t="s">
        <v>92</v>
      </c>
      <c r="LF2" s="524"/>
      <c r="LG2" s="521">
        <v>43696</v>
      </c>
      <c r="LH2" s="522"/>
      <c r="LI2" s="521">
        <v>43697</v>
      </c>
      <c r="LJ2" s="522"/>
      <c r="LK2" s="521">
        <v>43698</v>
      </c>
      <c r="LL2" s="522"/>
      <c r="LM2" s="521">
        <v>43699</v>
      </c>
      <c r="LN2" s="522"/>
      <c r="LO2" s="521">
        <v>43700</v>
      </c>
      <c r="LP2" s="522"/>
      <c r="LQ2" s="523" t="s">
        <v>92</v>
      </c>
      <c r="LR2" s="524"/>
      <c r="LS2" s="521">
        <v>43703</v>
      </c>
      <c r="LT2" s="522"/>
      <c r="LU2" s="521">
        <v>43704</v>
      </c>
      <c r="LV2" s="522"/>
      <c r="LW2" s="521">
        <v>43705</v>
      </c>
      <c r="LX2" s="522"/>
      <c r="LY2" s="521">
        <v>43706</v>
      </c>
      <c r="LZ2" s="522"/>
      <c r="MA2" s="521">
        <v>43707</v>
      </c>
      <c r="MB2" s="522"/>
      <c r="MC2" s="523" t="s">
        <v>92</v>
      </c>
      <c r="MD2" s="524"/>
      <c r="ME2" s="519" t="s">
        <v>773</v>
      </c>
      <c r="MF2" s="520"/>
    </row>
    <row r="3" spans="1:344">
      <c r="B3" s="528"/>
      <c r="C3" s="26"/>
      <c r="D3" s="27"/>
      <c r="E3" s="28"/>
      <c r="F3" s="28"/>
      <c r="G3" s="28"/>
      <c r="H3" s="28"/>
      <c r="I3" s="28"/>
      <c r="J3" s="28"/>
      <c r="K3" s="28"/>
      <c r="L3" s="28"/>
      <c r="M3" s="29"/>
      <c r="N3" s="530"/>
      <c r="O3" s="29" t="s">
        <v>16</v>
      </c>
      <c r="P3" s="185" t="s">
        <v>744</v>
      </c>
      <c r="Q3" s="29"/>
      <c r="R3" s="29"/>
      <c r="S3" s="29" t="s">
        <v>16</v>
      </c>
      <c r="T3" s="31" t="s">
        <v>744</v>
      </c>
      <c r="U3" s="29" t="s">
        <v>16</v>
      </c>
      <c r="V3" s="170" t="s">
        <v>744</v>
      </c>
      <c r="W3" s="29" t="s">
        <v>16</v>
      </c>
      <c r="X3" s="29" t="s">
        <v>744</v>
      </c>
      <c r="Y3" s="29" t="s">
        <v>16</v>
      </c>
      <c r="Z3" s="29" t="s">
        <v>744</v>
      </c>
      <c r="AA3" s="29" t="s">
        <v>16</v>
      </c>
      <c r="AB3" s="29" t="s">
        <v>744</v>
      </c>
      <c r="AC3" s="30"/>
      <c r="AD3" s="30"/>
      <c r="AE3" s="29" t="s">
        <v>16</v>
      </c>
      <c r="AF3" s="29" t="s">
        <v>744</v>
      </c>
      <c r="AG3" s="29" t="s">
        <v>16</v>
      </c>
      <c r="AH3" s="29" t="s">
        <v>744</v>
      </c>
      <c r="AI3" s="29" t="s">
        <v>16</v>
      </c>
      <c r="AJ3" s="29" t="s">
        <v>744</v>
      </c>
      <c r="AK3" s="29" t="s">
        <v>16</v>
      </c>
      <c r="AL3" s="29" t="s">
        <v>744</v>
      </c>
      <c r="AM3" s="29" t="s">
        <v>16</v>
      </c>
      <c r="AN3" s="29" t="s">
        <v>744</v>
      </c>
      <c r="AO3" s="30"/>
      <c r="AP3" s="30"/>
      <c r="AQ3" s="29" t="s">
        <v>16</v>
      </c>
      <c r="AR3" s="29" t="s">
        <v>744</v>
      </c>
      <c r="AS3" s="29" t="s">
        <v>16</v>
      </c>
      <c r="AT3" s="29" t="s">
        <v>744</v>
      </c>
      <c r="AU3" s="29" t="s">
        <v>16</v>
      </c>
      <c r="AV3" s="29" t="s">
        <v>744</v>
      </c>
      <c r="AW3" s="29" t="s">
        <v>16</v>
      </c>
      <c r="AX3" s="29" t="s">
        <v>744</v>
      </c>
      <c r="AY3" s="29" t="s">
        <v>16</v>
      </c>
      <c r="AZ3" s="29" t="s">
        <v>744</v>
      </c>
      <c r="BA3" s="30"/>
      <c r="BB3" s="30"/>
      <c r="BC3" s="29" t="s">
        <v>16</v>
      </c>
      <c r="BD3" s="29" t="s">
        <v>744</v>
      </c>
      <c r="BE3" s="29" t="s">
        <v>16</v>
      </c>
      <c r="BF3" s="29" t="s">
        <v>744</v>
      </c>
      <c r="BG3" s="29" t="s">
        <v>16</v>
      </c>
      <c r="BH3" s="29" t="s">
        <v>744</v>
      </c>
      <c r="BI3" s="29" t="s">
        <v>16</v>
      </c>
      <c r="BJ3" s="29" t="s">
        <v>744</v>
      </c>
      <c r="BK3" s="29" t="s">
        <v>16</v>
      </c>
      <c r="BL3" s="29" t="s">
        <v>744</v>
      </c>
      <c r="BM3" s="30"/>
      <c r="BN3" s="60"/>
      <c r="BO3" s="29" t="s">
        <v>16</v>
      </c>
      <c r="BP3" s="30" t="s">
        <v>744</v>
      </c>
      <c r="BQ3" s="44" t="s">
        <v>16</v>
      </c>
      <c r="BR3" s="44" t="s">
        <v>744</v>
      </c>
      <c r="BS3" s="44" t="s">
        <v>16</v>
      </c>
      <c r="BT3" s="44" t="s">
        <v>744</v>
      </c>
      <c r="BU3" s="44" t="s">
        <v>16</v>
      </c>
      <c r="BV3" s="44" t="s">
        <v>744</v>
      </c>
      <c r="BW3" s="44" t="s">
        <v>16</v>
      </c>
      <c r="BX3" s="44" t="s">
        <v>744</v>
      </c>
      <c r="BY3" s="44" t="s">
        <v>16</v>
      </c>
      <c r="BZ3" s="44" t="s">
        <v>744</v>
      </c>
      <c r="CA3" s="97" t="s">
        <v>16</v>
      </c>
      <c r="CB3" s="97" t="s">
        <v>744</v>
      </c>
      <c r="CC3" s="44" t="s">
        <v>16</v>
      </c>
      <c r="CD3" s="44" t="s">
        <v>744</v>
      </c>
      <c r="CE3" s="44" t="s">
        <v>16</v>
      </c>
      <c r="CF3" s="44" t="s">
        <v>744</v>
      </c>
      <c r="CG3" s="44" t="s">
        <v>16</v>
      </c>
      <c r="CH3" s="44" t="s">
        <v>744</v>
      </c>
      <c r="CI3" s="44" t="s">
        <v>16</v>
      </c>
      <c r="CJ3" s="44" t="s">
        <v>744</v>
      </c>
      <c r="CK3" s="108" t="s">
        <v>16</v>
      </c>
      <c r="CL3" s="108" t="s">
        <v>744</v>
      </c>
      <c r="CM3" s="97" t="s">
        <v>16</v>
      </c>
      <c r="CN3" s="97" t="s">
        <v>744</v>
      </c>
      <c r="CO3" s="108" t="s">
        <v>16</v>
      </c>
      <c r="CP3" s="108" t="s">
        <v>744</v>
      </c>
      <c r="CQ3" s="44" t="s">
        <v>16</v>
      </c>
      <c r="CR3" s="44" t="s">
        <v>744</v>
      </c>
      <c r="CS3" s="44" t="s">
        <v>16</v>
      </c>
      <c r="CT3" s="44" t="s">
        <v>744</v>
      </c>
      <c r="CU3" s="44" t="s">
        <v>16</v>
      </c>
      <c r="CV3" s="44" t="s">
        <v>744</v>
      </c>
      <c r="CW3" s="44" t="s">
        <v>16</v>
      </c>
      <c r="CX3" s="44" t="s">
        <v>744</v>
      </c>
      <c r="CY3" s="97" t="s">
        <v>16</v>
      </c>
      <c r="CZ3" s="97" t="s">
        <v>744</v>
      </c>
      <c r="DA3" s="44" t="s">
        <v>16</v>
      </c>
      <c r="DB3" s="44" t="s">
        <v>744</v>
      </c>
      <c r="DC3" s="44" t="s">
        <v>16</v>
      </c>
      <c r="DD3" s="44" t="s">
        <v>744</v>
      </c>
      <c r="DE3" s="44" t="s">
        <v>16</v>
      </c>
      <c r="DF3" s="44" t="s">
        <v>744</v>
      </c>
      <c r="DG3" s="44" t="s">
        <v>16</v>
      </c>
      <c r="DH3" s="44" t="s">
        <v>744</v>
      </c>
      <c r="DI3" s="44" t="s">
        <v>16</v>
      </c>
      <c r="DJ3" s="44" t="s">
        <v>744</v>
      </c>
      <c r="DK3" s="97" t="s">
        <v>16</v>
      </c>
      <c r="DL3" s="97" t="s">
        <v>744</v>
      </c>
      <c r="DM3" s="44" t="s">
        <v>16</v>
      </c>
      <c r="DN3" s="44" t="s">
        <v>744</v>
      </c>
      <c r="DO3" s="44" t="s">
        <v>16</v>
      </c>
      <c r="DP3" s="44" t="s">
        <v>744</v>
      </c>
      <c r="DQ3" s="98" t="s">
        <v>16</v>
      </c>
      <c r="DR3" s="98" t="s">
        <v>744</v>
      </c>
      <c r="DS3" s="108" t="s">
        <v>16</v>
      </c>
      <c r="DT3" s="108" t="s">
        <v>744</v>
      </c>
      <c r="DU3" s="44" t="s">
        <v>16</v>
      </c>
      <c r="DV3" s="44" t="s">
        <v>744</v>
      </c>
      <c r="DW3" s="44" t="s">
        <v>16</v>
      </c>
      <c r="DX3" s="44" t="s">
        <v>744</v>
      </c>
      <c r="DY3" s="97" t="s">
        <v>16</v>
      </c>
      <c r="DZ3" s="97" t="s">
        <v>744</v>
      </c>
      <c r="EA3" s="44" t="s">
        <v>16</v>
      </c>
      <c r="EB3" s="44" t="s">
        <v>744</v>
      </c>
      <c r="EC3" s="44" t="s">
        <v>16</v>
      </c>
      <c r="ED3" s="44" t="s">
        <v>744</v>
      </c>
      <c r="EE3" s="44" t="s">
        <v>16</v>
      </c>
      <c r="EF3" s="44" t="s">
        <v>744</v>
      </c>
      <c r="EG3" s="44" t="s">
        <v>16</v>
      </c>
      <c r="EH3" s="44" t="s">
        <v>744</v>
      </c>
      <c r="EI3" s="44" t="s">
        <v>16</v>
      </c>
      <c r="EJ3" s="44" t="s">
        <v>744</v>
      </c>
      <c r="EK3" s="97" t="s">
        <v>16</v>
      </c>
      <c r="EL3" s="97" t="s">
        <v>744</v>
      </c>
      <c r="EM3" s="44" t="s">
        <v>16</v>
      </c>
      <c r="EN3" s="44" t="s">
        <v>744</v>
      </c>
      <c r="EO3" s="44" t="s">
        <v>16</v>
      </c>
      <c r="EP3" s="44" t="s">
        <v>744</v>
      </c>
      <c r="EQ3" s="44" t="s">
        <v>16</v>
      </c>
      <c r="ER3" s="44" t="s">
        <v>744</v>
      </c>
      <c r="ES3" s="44" t="s">
        <v>16</v>
      </c>
      <c r="ET3" s="44" t="s">
        <v>744</v>
      </c>
      <c r="EU3" s="44" t="s">
        <v>16</v>
      </c>
      <c r="EV3" s="44" t="s">
        <v>744</v>
      </c>
      <c r="EW3" s="97" t="s">
        <v>16</v>
      </c>
      <c r="EX3" s="97" t="s">
        <v>744</v>
      </c>
      <c r="EY3" s="44" t="s">
        <v>16</v>
      </c>
      <c r="EZ3" s="44" t="s">
        <v>744</v>
      </c>
      <c r="FA3" s="44" t="s">
        <v>16</v>
      </c>
      <c r="FB3" s="44" t="s">
        <v>744</v>
      </c>
      <c r="FC3" s="44" t="s">
        <v>16</v>
      </c>
      <c r="FD3" s="44" t="s">
        <v>744</v>
      </c>
      <c r="FE3" s="44" t="s">
        <v>16</v>
      </c>
      <c r="FF3" s="44" t="s">
        <v>744</v>
      </c>
      <c r="FG3" s="44" t="s">
        <v>16</v>
      </c>
      <c r="FH3" s="44" t="s">
        <v>744</v>
      </c>
      <c r="FI3" s="97" t="s">
        <v>16</v>
      </c>
      <c r="FJ3" s="97" t="s">
        <v>744</v>
      </c>
      <c r="FK3" s="44" t="s">
        <v>16</v>
      </c>
      <c r="FL3" s="44" t="s">
        <v>744</v>
      </c>
      <c r="FM3" s="44" t="s">
        <v>16</v>
      </c>
      <c r="FN3" s="44" t="s">
        <v>744</v>
      </c>
      <c r="FO3" s="44" t="s">
        <v>16</v>
      </c>
      <c r="FP3" s="44" t="s">
        <v>744</v>
      </c>
      <c r="FQ3" s="44" t="s">
        <v>16</v>
      </c>
      <c r="FR3" s="44" t="s">
        <v>744</v>
      </c>
      <c r="FS3" s="44" t="s">
        <v>16</v>
      </c>
      <c r="FT3" s="44" t="s">
        <v>744</v>
      </c>
      <c r="FU3" s="97" t="s">
        <v>16</v>
      </c>
      <c r="FV3" s="97" t="s">
        <v>744</v>
      </c>
      <c r="FW3" s="98" t="s">
        <v>16</v>
      </c>
      <c r="FX3" s="98" t="s">
        <v>744</v>
      </c>
      <c r="FY3" s="151" t="s">
        <v>16</v>
      </c>
      <c r="FZ3" s="151" t="s">
        <v>744</v>
      </c>
      <c r="GA3" s="151" t="s">
        <v>16</v>
      </c>
      <c r="GB3" s="151" t="s">
        <v>744</v>
      </c>
      <c r="GC3" s="151" t="s">
        <v>16</v>
      </c>
      <c r="GD3" s="151" t="s">
        <v>744</v>
      </c>
      <c r="GE3" s="151" t="s">
        <v>16</v>
      </c>
      <c r="GF3" s="151" t="s">
        <v>744</v>
      </c>
      <c r="GG3" s="151" t="s">
        <v>16</v>
      </c>
      <c r="GH3" s="151" t="s">
        <v>744</v>
      </c>
      <c r="GI3" s="97" t="s">
        <v>16</v>
      </c>
      <c r="GJ3" s="97" t="s">
        <v>744</v>
      </c>
      <c r="GK3" s="151" t="s">
        <v>16</v>
      </c>
      <c r="GL3" s="151" t="s">
        <v>744</v>
      </c>
      <c r="GM3" s="151" t="s">
        <v>16</v>
      </c>
      <c r="GN3" s="151" t="s">
        <v>744</v>
      </c>
      <c r="GO3" s="151" t="s">
        <v>16</v>
      </c>
      <c r="GP3" s="151" t="s">
        <v>744</v>
      </c>
      <c r="GQ3" s="151" t="s">
        <v>16</v>
      </c>
      <c r="GR3" s="151" t="s">
        <v>744</v>
      </c>
      <c r="GS3" s="151" t="s">
        <v>16</v>
      </c>
      <c r="GT3" s="151" t="s">
        <v>744</v>
      </c>
      <c r="GU3" s="97" t="s">
        <v>16</v>
      </c>
      <c r="GV3" s="97" t="s">
        <v>744</v>
      </c>
      <c r="GW3" s="151" t="s">
        <v>16</v>
      </c>
      <c r="GX3" s="151" t="s">
        <v>744</v>
      </c>
      <c r="GY3" s="151" t="s">
        <v>16</v>
      </c>
      <c r="GZ3" s="151" t="s">
        <v>744</v>
      </c>
      <c r="HA3" s="151" t="s">
        <v>16</v>
      </c>
      <c r="HB3" s="151" t="s">
        <v>744</v>
      </c>
      <c r="HC3" s="151" t="s">
        <v>16</v>
      </c>
      <c r="HD3" s="151" t="s">
        <v>744</v>
      </c>
      <c r="HE3" s="151" t="s">
        <v>16</v>
      </c>
      <c r="HF3" s="151" t="s">
        <v>744</v>
      </c>
      <c r="HG3" s="97" t="s">
        <v>16</v>
      </c>
      <c r="HH3" s="97" t="s">
        <v>744</v>
      </c>
      <c r="HI3" s="151" t="s">
        <v>16</v>
      </c>
      <c r="HJ3" s="151" t="s">
        <v>744</v>
      </c>
      <c r="HK3" s="151" t="s">
        <v>16</v>
      </c>
      <c r="HL3" s="151" t="s">
        <v>744</v>
      </c>
      <c r="HM3" s="151" t="s">
        <v>16</v>
      </c>
      <c r="HN3" s="151" t="s">
        <v>744</v>
      </c>
      <c r="HO3" s="151" t="s">
        <v>16</v>
      </c>
      <c r="HP3" s="151" t="s">
        <v>744</v>
      </c>
      <c r="HQ3" s="151" t="s">
        <v>16</v>
      </c>
      <c r="HR3" s="151" t="s">
        <v>744</v>
      </c>
      <c r="HS3" s="97" t="s">
        <v>16</v>
      </c>
      <c r="HT3" s="97" t="s">
        <v>744</v>
      </c>
      <c r="HU3" s="98" t="s">
        <v>16</v>
      </c>
      <c r="HV3" s="98" t="s">
        <v>744</v>
      </c>
      <c r="HW3" s="162" t="s">
        <v>16</v>
      </c>
      <c r="HX3" s="162" t="s">
        <v>744</v>
      </c>
      <c r="HY3" s="162" t="s">
        <v>16</v>
      </c>
      <c r="HZ3" s="162" t="s">
        <v>744</v>
      </c>
      <c r="IA3" s="162" t="s">
        <v>16</v>
      </c>
      <c r="IB3" s="162" t="s">
        <v>744</v>
      </c>
      <c r="IC3" s="162" t="s">
        <v>16</v>
      </c>
      <c r="ID3" s="162" t="s">
        <v>744</v>
      </c>
      <c r="IE3" s="162" t="s">
        <v>16</v>
      </c>
      <c r="IF3" s="162" t="s">
        <v>744</v>
      </c>
      <c r="IG3" s="97" t="s">
        <v>16</v>
      </c>
      <c r="IH3" s="97" t="s">
        <v>744</v>
      </c>
      <c r="II3" s="162" t="s">
        <v>16</v>
      </c>
      <c r="IJ3" s="162" t="s">
        <v>744</v>
      </c>
      <c r="IK3" s="162" t="s">
        <v>16</v>
      </c>
      <c r="IL3" s="162" t="s">
        <v>744</v>
      </c>
      <c r="IM3" s="162" t="s">
        <v>16</v>
      </c>
      <c r="IN3" s="162" t="s">
        <v>744</v>
      </c>
      <c r="IO3" s="162" t="s">
        <v>16</v>
      </c>
      <c r="IP3" s="162" t="s">
        <v>744</v>
      </c>
      <c r="IQ3" s="162" t="s">
        <v>16</v>
      </c>
      <c r="IR3" s="162" t="s">
        <v>744</v>
      </c>
      <c r="IS3" s="97" t="s">
        <v>16</v>
      </c>
      <c r="IT3" s="97" t="s">
        <v>744</v>
      </c>
      <c r="IU3" s="162" t="s">
        <v>16</v>
      </c>
      <c r="IV3" s="162" t="s">
        <v>744</v>
      </c>
      <c r="IW3" s="162" t="s">
        <v>16</v>
      </c>
      <c r="IX3" s="162" t="s">
        <v>744</v>
      </c>
      <c r="IY3" s="162" t="s">
        <v>16</v>
      </c>
      <c r="IZ3" s="162" t="s">
        <v>744</v>
      </c>
      <c r="JA3" s="162" t="s">
        <v>16</v>
      </c>
      <c r="JB3" s="162" t="s">
        <v>744</v>
      </c>
      <c r="JC3" s="162" t="s">
        <v>16</v>
      </c>
      <c r="JD3" s="162" t="s">
        <v>744</v>
      </c>
      <c r="JE3" s="97" t="s">
        <v>16</v>
      </c>
      <c r="JF3" s="97" t="s">
        <v>744</v>
      </c>
      <c r="JG3" s="162" t="s">
        <v>16</v>
      </c>
      <c r="JH3" s="162" t="s">
        <v>744</v>
      </c>
      <c r="JI3" s="162" t="s">
        <v>16</v>
      </c>
      <c r="JJ3" s="162" t="s">
        <v>744</v>
      </c>
      <c r="JK3" s="162" t="s">
        <v>16</v>
      </c>
      <c r="JL3" s="162" t="s">
        <v>744</v>
      </c>
      <c r="JM3" s="162" t="s">
        <v>16</v>
      </c>
      <c r="JN3" s="162" t="s">
        <v>744</v>
      </c>
      <c r="JO3" s="162" t="s">
        <v>16</v>
      </c>
      <c r="JP3" s="162" t="s">
        <v>744</v>
      </c>
      <c r="JQ3" s="97" t="s">
        <v>16</v>
      </c>
      <c r="JR3" s="97" t="s">
        <v>744</v>
      </c>
      <c r="JS3" s="162" t="s">
        <v>16</v>
      </c>
      <c r="JT3" s="162" t="s">
        <v>744</v>
      </c>
      <c r="JU3" s="162" t="s">
        <v>16</v>
      </c>
      <c r="JV3" s="162" t="s">
        <v>744</v>
      </c>
      <c r="JW3" s="162" t="s">
        <v>16</v>
      </c>
      <c r="JX3" s="162" t="s">
        <v>744</v>
      </c>
      <c r="JY3" s="97" t="s">
        <v>16</v>
      </c>
      <c r="JZ3" s="97" t="s">
        <v>744</v>
      </c>
      <c r="KA3" s="98" t="s">
        <v>16</v>
      </c>
      <c r="KB3" s="98" t="s">
        <v>744</v>
      </c>
      <c r="KC3" s="182" t="s">
        <v>16</v>
      </c>
      <c r="KD3" s="182" t="s">
        <v>744</v>
      </c>
      <c r="KE3" s="182" t="s">
        <v>16</v>
      </c>
      <c r="KF3" s="182" t="s">
        <v>744</v>
      </c>
      <c r="KG3" s="97" t="s">
        <v>16</v>
      </c>
      <c r="KH3" s="97" t="s">
        <v>744</v>
      </c>
      <c r="KI3" s="182" t="s">
        <v>16</v>
      </c>
      <c r="KJ3" s="182" t="s">
        <v>744</v>
      </c>
      <c r="KK3" s="182" t="s">
        <v>16</v>
      </c>
      <c r="KL3" s="182" t="s">
        <v>744</v>
      </c>
      <c r="KM3" s="182" t="s">
        <v>16</v>
      </c>
      <c r="KN3" s="182" t="s">
        <v>744</v>
      </c>
      <c r="KO3" s="182" t="s">
        <v>16</v>
      </c>
      <c r="KP3" s="182" t="s">
        <v>744</v>
      </c>
      <c r="KQ3" s="182" t="s">
        <v>16</v>
      </c>
      <c r="KR3" s="182" t="s">
        <v>744</v>
      </c>
      <c r="KS3" s="97" t="s">
        <v>16</v>
      </c>
      <c r="KT3" s="97" t="s">
        <v>744</v>
      </c>
      <c r="KU3" s="182" t="s">
        <v>16</v>
      </c>
      <c r="KV3" s="182" t="s">
        <v>744</v>
      </c>
      <c r="KW3" s="182" t="s">
        <v>16</v>
      </c>
      <c r="KX3" s="182" t="s">
        <v>744</v>
      </c>
      <c r="KY3" s="182" t="s">
        <v>16</v>
      </c>
      <c r="KZ3" s="182" t="s">
        <v>744</v>
      </c>
      <c r="LA3" s="182" t="s">
        <v>16</v>
      </c>
      <c r="LB3" s="182" t="s">
        <v>744</v>
      </c>
      <c r="LC3" s="182" t="s">
        <v>16</v>
      </c>
      <c r="LD3" s="182" t="s">
        <v>744</v>
      </c>
      <c r="LE3" s="97" t="s">
        <v>16</v>
      </c>
      <c r="LF3" s="97" t="s">
        <v>744</v>
      </c>
      <c r="LG3" s="182" t="s">
        <v>16</v>
      </c>
      <c r="LH3" s="182" t="s">
        <v>744</v>
      </c>
      <c r="LI3" s="182" t="s">
        <v>16</v>
      </c>
      <c r="LJ3" s="182" t="s">
        <v>744</v>
      </c>
      <c r="LK3" s="182" t="s">
        <v>16</v>
      </c>
      <c r="LL3" s="182" t="s">
        <v>744</v>
      </c>
      <c r="LM3" s="182" t="s">
        <v>16</v>
      </c>
      <c r="LN3" s="182" t="s">
        <v>744</v>
      </c>
      <c r="LO3" s="182" t="s">
        <v>16</v>
      </c>
      <c r="LP3" s="182" t="s">
        <v>744</v>
      </c>
      <c r="LQ3" s="97" t="s">
        <v>16</v>
      </c>
      <c r="LR3" s="97" t="s">
        <v>744</v>
      </c>
      <c r="LS3" s="182" t="s">
        <v>16</v>
      </c>
      <c r="LT3" s="182" t="s">
        <v>744</v>
      </c>
      <c r="LU3" s="182" t="s">
        <v>16</v>
      </c>
      <c r="LV3" s="182" t="s">
        <v>744</v>
      </c>
      <c r="LW3" s="182" t="s">
        <v>16</v>
      </c>
      <c r="LX3" s="182" t="s">
        <v>744</v>
      </c>
      <c r="LY3" s="182" t="s">
        <v>16</v>
      </c>
      <c r="LZ3" s="182" t="s">
        <v>744</v>
      </c>
      <c r="MA3" s="182" t="s">
        <v>16</v>
      </c>
      <c r="MB3" s="182" t="s">
        <v>744</v>
      </c>
      <c r="MC3" s="97" t="s">
        <v>16</v>
      </c>
      <c r="MD3" s="97" t="s">
        <v>744</v>
      </c>
      <c r="ME3" s="98" t="s">
        <v>16</v>
      </c>
      <c r="MF3" s="98" t="s">
        <v>744</v>
      </c>
    </row>
    <row r="4" spans="1:344">
      <c r="B4" s="2" t="s">
        <v>46</v>
      </c>
      <c r="C4" s="5"/>
      <c r="D4" s="3"/>
      <c r="E4" s="3"/>
      <c r="F4" s="3"/>
      <c r="G4" s="3"/>
      <c r="H4" s="10"/>
      <c r="I4" s="10"/>
      <c r="J4" s="3"/>
      <c r="K4" s="3"/>
      <c r="L4" s="3"/>
      <c r="M4" s="3"/>
      <c r="N4" s="5">
        <f>SUM(D4:M4)</f>
        <v>0</v>
      </c>
      <c r="O4" s="19"/>
      <c r="P4" s="25">
        <v>0</v>
      </c>
      <c r="Q4" s="183"/>
      <c r="R4" s="10"/>
      <c r="S4" s="3"/>
      <c r="T4" s="25">
        <v>0</v>
      </c>
      <c r="U4" s="3"/>
      <c r="V4" s="25">
        <v>0</v>
      </c>
      <c r="W4" s="19"/>
      <c r="X4" s="25">
        <v>0</v>
      </c>
      <c r="Y4" s="3"/>
      <c r="Z4" s="25">
        <v>0</v>
      </c>
      <c r="AA4" s="23" t="s">
        <v>774</v>
      </c>
      <c r="AB4" s="104">
        <v>0</v>
      </c>
      <c r="AC4" s="10"/>
      <c r="AD4" s="10"/>
      <c r="AE4" s="23"/>
      <c r="AF4" s="104">
        <v>0</v>
      </c>
      <c r="AG4" s="23"/>
      <c r="AH4" s="104">
        <v>0</v>
      </c>
      <c r="AI4" s="3"/>
      <c r="AJ4" s="25">
        <v>0</v>
      </c>
      <c r="AK4" s="3"/>
      <c r="AL4" s="25">
        <v>0</v>
      </c>
      <c r="AM4" s="3"/>
      <c r="AN4" s="25">
        <v>0</v>
      </c>
      <c r="AO4" s="10"/>
      <c r="AP4" s="10"/>
      <c r="AQ4" s="3"/>
      <c r="AR4" s="25">
        <v>0</v>
      </c>
      <c r="AS4" s="3"/>
      <c r="AT4" s="25">
        <v>0</v>
      </c>
      <c r="AU4" s="3"/>
      <c r="AV4" s="25">
        <v>0</v>
      </c>
      <c r="AW4" s="3"/>
      <c r="AX4" s="25">
        <v>0</v>
      </c>
      <c r="AY4" s="3"/>
      <c r="AZ4" s="25">
        <v>0</v>
      </c>
      <c r="BA4" s="10"/>
      <c r="BB4" s="10"/>
      <c r="BC4" s="3"/>
      <c r="BD4" s="25">
        <v>0</v>
      </c>
      <c r="BE4" s="3"/>
      <c r="BF4" s="25">
        <v>0</v>
      </c>
      <c r="BG4" s="3"/>
      <c r="BH4" s="25">
        <v>0</v>
      </c>
      <c r="BI4" s="3"/>
      <c r="BJ4" s="25">
        <v>0</v>
      </c>
      <c r="BK4" s="3"/>
      <c r="BL4" s="25">
        <v>0</v>
      </c>
      <c r="BM4" s="10"/>
      <c r="BN4" s="61"/>
      <c r="BO4" s="186">
        <f>SUM(O4,S4,U4,W4,Y4,AA4,AE4,AG4,AI4,AK4,AM4,AQ4,AS4,AU4,AW4,AY4,BC4,BE4, BG4, BI4, BK4)</f>
        <v>0</v>
      </c>
      <c r="BP4" s="77">
        <f>AVERAGE(P4,T4,V4,X4,Z4,AB4,AF4,AH4,AJ4,AL4,AN4,AR4,AT4,AV4,AX4,AZ4,BD4,BF4, BH4, BJ4, BL4)</f>
        <v>0</v>
      </c>
      <c r="BQ4" s="35"/>
      <c r="BR4" s="25">
        <v>0</v>
      </c>
      <c r="BS4" s="3"/>
      <c r="BT4" s="25">
        <v>0</v>
      </c>
      <c r="BU4" s="3"/>
      <c r="BV4" s="25">
        <v>0</v>
      </c>
      <c r="BW4" s="3"/>
      <c r="BX4" s="25">
        <v>0</v>
      </c>
      <c r="BY4" s="3"/>
      <c r="BZ4" s="25">
        <v>0</v>
      </c>
      <c r="CA4" s="23">
        <f>SUM(BQ4,BS4,BU4,BW4,BY4)</f>
        <v>0</v>
      </c>
      <c r="CB4" s="83">
        <f>AVERAGE(BR4,BT4,BV4,BX4,BZ4)</f>
        <v>0</v>
      </c>
      <c r="CC4" s="3"/>
      <c r="CD4" s="25">
        <v>0</v>
      </c>
      <c r="CE4" s="3"/>
      <c r="CF4" s="25">
        <v>0</v>
      </c>
      <c r="CG4" s="3"/>
      <c r="CH4" s="25">
        <v>0</v>
      </c>
      <c r="CI4" s="3"/>
      <c r="CJ4" s="25">
        <v>0</v>
      </c>
      <c r="CK4" s="109" t="s">
        <v>96</v>
      </c>
      <c r="CL4" s="110">
        <v>0</v>
      </c>
      <c r="CM4" s="23">
        <f>SUM(CC4,CE4,CG4,CI4,CK4)</f>
        <v>0</v>
      </c>
      <c r="CN4" s="83">
        <f>AVERAGE(CD4,CF4,CH4,CJ4,CL4)</f>
        <v>0</v>
      </c>
      <c r="CO4" s="109" t="s">
        <v>96</v>
      </c>
      <c r="CP4" s="112">
        <v>0</v>
      </c>
      <c r="CQ4" s="3"/>
      <c r="CR4" s="25">
        <v>0</v>
      </c>
      <c r="CS4" s="76"/>
      <c r="CT4" s="122">
        <v>0</v>
      </c>
      <c r="CU4" s="76"/>
      <c r="CV4" s="122">
        <v>0</v>
      </c>
      <c r="CW4" s="3"/>
      <c r="CX4" s="122">
        <v>0</v>
      </c>
      <c r="CY4" s="23">
        <f>SUM(CO4,CQ4,CS4,CU4,CW4)</f>
        <v>0</v>
      </c>
      <c r="CZ4" s="83">
        <f>AVERAGE(CR4,CT4,CV4,CX4)</f>
        <v>0</v>
      </c>
      <c r="DA4" s="3"/>
      <c r="DB4" s="25">
        <v>0</v>
      </c>
      <c r="DC4" s="3"/>
      <c r="DD4" s="25">
        <v>0</v>
      </c>
      <c r="DE4" s="3"/>
      <c r="DF4" s="25">
        <v>0</v>
      </c>
      <c r="DG4" s="3"/>
      <c r="DH4" s="25">
        <v>0</v>
      </c>
      <c r="DI4" s="3"/>
      <c r="DJ4" s="25">
        <v>0</v>
      </c>
      <c r="DK4" s="23">
        <f>SUM(DA4,DC4,DE4,DG4,DI4)</f>
        <v>0</v>
      </c>
      <c r="DL4" s="83">
        <f>AVERAGE(DB4,DD4,DF4,DH4,DJ4)</f>
        <v>0</v>
      </c>
      <c r="DM4" s="3"/>
      <c r="DN4" s="25">
        <v>0</v>
      </c>
      <c r="DO4" s="109" t="s">
        <v>775</v>
      </c>
      <c r="DP4" s="109">
        <v>0</v>
      </c>
      <c r="DQ4" s="84">
        <f>SUM(BQ4,BS4,BU4,BW4,BY4,CC4,CE4,CG4,CI4,CK4,CO4,CQ4,CS4,CU4,CW4,DA4,DC4,DE4,DG4,DI4,DM4,DO4)</f>
        <v>0</v>
      </c>
      <c r="DR4" s="85">
        <f>AVERAGE(BR4,BT4,BV4,BX4,BZ4,CD4,CF4,CH4,CJ4,CR4,CT4,CV4,CX4,DB4,DD4,DF4,DH4,DJ4,DN4)</f>
        <v>0</v>
      </c>
      <c r="DS4" s="109"/>
      <c r="DT4" s="109">
        <v>0</v>
      </c>
      <c r="DU4" s="3"/>
      <c r="DV4" s="25">
        <v>0</v>
      </c>
      <c r="DW4" s="3"/>
      <c r="DX4" s="25">
        <v>0</v>
      </c>
      <c r="DY4" s="23">
        <f>SUM(DS4,DU4,DW4)</f>
        <v>0</v>
      </c>
      <c r="DZ4" s="83">
        <f t="shared" ref="DZ4:DZ5" si="0">AVERAGE(DT4,DV4,DX4)</f>
        <v>0</v>
      </c>
      <c r="EA4" s="3"/>
      <c r="EB4" s="25">
        <v>0</v>
      </c>
      <c r="EC4" s="3"/>
      <c r="ED4" s="25">
        <v>0</v>
      </c>
      <c r="EE4" s="3"/>
      <c r="EF4" s="25">
        <v>0</v>
      </c>
      <c r="EG4" s="3"/>
      <c r="EH4" s="25">
        <v>0</v>
      </c>
      <c r="EI4" s="3"/>
      <c r="EJ4" s="25">
        <v>0</v>
      </c>
      <c r="EK4" s="23">
        <f>SUM(EA4,EC4,EE4,EG4,EI4)</f>
        <v>0</v>
      </c>
      <c r="EL4" s="83">
        <f>AVERAGE(EB4,ED4,EF4,EH4,EJ4)</f>
        <v>0</v>
      </c>
      <c r="EM4" s="3"/>
      <c r="EN4" s="25">
        <v>0</v>
      </c>
      <c r="EO4" s="3"/>
      <c r="EP4" s="25">
        <v>0</v>
      </c>
      <c r="EQ4" s="3"/>
      <c r="ER4" s="25">
        <v>0</v>
      </c>
      <c r="ES4" s="3"/>
      <c r="ET4" s="25">
        <v>0</v>
      </c>
      <c r="EU4" s="3"/>
      <c r="EV4" s="25">
        <v>0</v>
      </c>
      <c r="EW4" s="23">
        <f>SUM(EM4,EO4,EQ4,ES4,EU4)</f>
        <v>0</v>
      </c>
      <c r="EX4" s="83">
        <f>AVERAGE(EN4,EP4,ER4,ET4,EV4)</f>
        <v>0</v>
      </c>
      <c r="EY4" s="3"/>
      <c r="EZ4" s="25">
        <v>0</v>
      </c>
      <c r="FA4" s="3"/>
      <c r="FB4" s="25">
        <v>0</v>
      </c>
      <c r="FC4" s="3"/>
      <c r="FD4" s="25">
        <v>0</v>
      </c>
      <c r="FE4" s="3"/>
      <c r="FF4" s="25">
        <v>0</v>
      </c>
      <c r="FG4" s="3"/>
      <c r="FH4" s="25">
        <v>0</v>
      </c>
      <c r="FI4" s="23">
        <f>SUM(EY4,FA4,FC4,FE4,FG4)</f>
        <v>0</v>
      </c>
      <c r="FJ4" s="83">
        <f>AVERAGE(EZ4,FB4,FD4,FF4,FH4)</f>
        <v>0</v>
      </c>
      <c r="FK4" s="3"/>
      <c r="FL4" s="25">
        <v>0</v>
      </c>
      <c r="FM4" s="3"/>
      <c r="FN4" s="25">
        <v>0</v>
      </c>
      <c r="FO4" s="3"/>
      <c r="FP4" s="25">
        <v>0</v>
      </c>
      <c r="FQ4" s="3"/>
      <c r="FR4" s="25">
        <v>0</v>
      </c>
      <c r="FS4" s="3"/>
      <c r="FT4" s="25">
        <v>0</v>
      </c>
      <c r="FU4" s="23">
        <f>SUM(FK4,FM4,FO4,FQ4,FS4)</f>
        <v>0</v>
      </c>
      <c r="FV4" s="83">
        <f>AVERAGE(FL4,FN4,FP4,FR4,FT4)</f>
        <v>0</v>
      </c>
      <c r="FW4" s="84">
        <f>SUM(DY4,EK4,EW4,FI4,FU4)</f>
        <v>0</v>
      </c>
      <c r="FX4" s="134">
        <f>AVERAGE(DZ4,EL4,EX4,FJ4,FV4)</f>
        <v>0</v>
      </c>
      <c r="FY4" s="3"/>
      <c r="FZ4" s="25">
        <v>0</v>
      </c>
      <c r="GA4" s="3"/>
      <c r="GB4" s="25">
        <v>0</v>
      </c>
      <c r="GC4" s="3"/>
      <c r="GD4" s="25">
        <v>0</v>
      </c>
      <c r="GE4" s="3"/>
      <c r="GF4" s="25">
        <v>0</v>
      </c>
      <c r="GG4" s="3"/>
      <c r="GH4" s="25">
        <v>0</v>
      </c>
      <c r="GI4" s="23">
        <f>SUM(FY4,GA4,GC4,GE4,GG4)</f>
        <v>0</v>
      </c>
      <c r="GJ4" s="83">
        <f>AVERAGE(FZ4,GB4,GD4,GF4,GH4)</f>
        <v>0</v>
      </c>
      <c r="GK4" s="3"/>
      <c r="GL4" s="25">
        <v>0</v>
      </c>
      <c r="GM4" s="3"/>
      <c r="GN4" s="25">
        <v>0</v>
      </c>
      <c r="GO4" s="3"/>
      <c r="GP4" s="25">
        <v>0</v>
      </c>
      <c r="GQ4" s="3"/>
      <c r="GR4" s="25">
        <v>0</v>
      </c>
      <c r="GS4" s="3"/>
      <c r="GT4" s="25">
        <v>0</v>
      </c>
      <c r="GU4" s="23">
        <f>SUM(GK4,GM4,GO4,GQ4,GS4)</f>
        <v>0</v>
      </c>
      <c r="GV4" s="83">
        <f>AVERAGE(GL4,GN4,GP4,GR4,GT4)</f>
        <v>0</v>
      </c>
      <c r="GW4" s="3"/>
      <c r="GX4" s="25">
        <v>0</v>
      </c>
      <c r="GY4" s="3"/>
      <c r="GZ4" s="25">
        <v>0</v>
      </c>
      <c r="HA4" s="3"/>
      <c r="HB4" s="25">
        <v>0</v>
      </c>
      <c r="HC4" s="3"/>
      <c r="HD4" s="25">
        <v>0</v>
      </c>
      <c r="HE4" s="3"/>
      <c r="HF4" s="25">
        <v>0</v>
      </c>
      <c r="HG4" s="23">
        <f>SUM(GW4,GY4,HA4,HC4,HE4)</f>
        <v>0</v>
      </c>
      <c r="HH4" s="83">
        <f>AVERAGE(GX4,GZ4,HB4,HD4,HF4)</f>
        <v>0</v>
      </c>
      <c r="HI4" s="3"/>
      <c r="HJ4" s="25">
        <v>0</v>
      </c>
      <c r="HK4" s="3"/>
      <c r="HL4" s="25">
        <v>0</v>
      </c>
      <c r="HM4" s="3"/>
      <c r="HN4" s="25">
        <v>0</v>
      </c>
      <c r="HO4" s="3"/>
      <c r="HP4" s="25">
        <v>0</v>
      </c>
      <c r="HQ4" s="3"/>
      <c r="HR4" s="25">
        <v>0</v>
      </c>
      <c r="HS4" s="23">
        <f t="shared" ref="HS4:HS11" si="1">SUM(HI4,HK4,HM4,HO4,HQ4)</f>
        <v>0</v>
      </c>
      <c r="HT4" s="83">
        <f t="shared" ref="HT4:HT11" si="2">AVERAGE(HJ4,HL4,HN4,HP4,HR4)</f>
        <v>0</v>
      </c>
      <c r="HU4" s="84">
        <f>SUM(GI4,GU4,HG4,HS4)</f>
        <v>0</v>
      </c>
      <c r="HV4" s="134">
        <f>AVERAGE(GJ4,GV4,HH4,HT4)</f>
        <v>0</v>
      </c>
      <c r="HW4" s="3"/>
      <c r="HX4" s="25">
        <v>0</v>
      </c>
      <c r="HY4" s="3"/>
      <c r="HZ4" s="25">
        <v>0</v>
      </c>
      <c r="IA4" s="3"/>
      <c r="IB4" s="25">
        <v>0</v>
      </c>
      <c r="IC4" s="3"/>
      <c r="ID4" s="25">
        <v>0</v>
      </c>
      <c r="IE4" s="3"/>
      <c r="IF4" s="25">
        <v>0</v>
      </c>
      <c r="IG4" s="23">
        <f>SUM(HW4,HY4,IA4,IC4,IE4)</f>
        <v>0</v>
      </c>
      <c r="IH4" s="83">
        <f>AVERAGE(HX4,HZ4,IB4,ID4,IF4)</f>
        <v>0</v>
      </c>
      <c r="II4" s="3"/>
      <c r="IJ4" s="25">
        <v>0</v>
      </c>
      <c r="IK4" s="3"/>
      <c r="IL4" s="25">
        <v>0</v>
      </c>
      <c r="IM4" s="3"/>
      <c r="IN4" s="25">
        <v>0</v>
      </c>
      <c r="IO4" s="3"/>
      <c r="IP4" s="25">
        <v>0</v>
      </c>
      <c r="IQ4" s="3"/>
      <c r="IR4" s="25">
        <v>0</v>
      </c>
      <c r="IS4" s="23">
        <f>SUM(II4,IK4,IM4,IO4,IQ4)</f>
        <v>0</v>
      </c>
      <c r="IT4" s="83">
        <f>AVERAGE(IJ4,IL4,IN4,IP4,IR4)</f>
        <v>0</v>
      </c>
      <c r="IU4" s="3"/>
      <c r="IV4" s="25">
        <v>0</v>
      </c>
      <c r="IW4" s="3"/>
      <c r="IX4" s="25">
        <v>0</v>
      </c>
      <c r="IY4" s="3"/>
      <c r="IZ4" s="25">
        <v>0</v>
      </c>
      <c r="JA4" s="3"/>
      <c r="JB4" s="25">
        <v>0</v>
      </c>
      <c r="JC4" s="3"/>
      <c r="JD4" s="25">
        <v>0</v>
      </c>
      <c r="JE4" s="23">
        <f>SUM(IU4,IW4,IY4,JA4,JC4)</f>
        <v>0</v>
      </c>
      <c r="JF4" s="83">
        <f>AVERAGE(IV4,IX4,IZ4,JB4,JD4)</f>
        <v>0</v>
      </c>
      <c r="JG4" s="3"/>
      <c r="JH4" s="25">
        <v>0</v>
      </c>
      <c r="JI4" s="3"/>
      <c r="JJ4" s="25">
        <v>0</v>
      </c>
      <c r="JK4" s="3"/>
      <c r="JL4" s="25">
        <v>0</v>
      </c>
      <c r="JM4" s="3"/>
      <c r="JN4" s="25">
        <v>0</v>
      </c>
      <c r="JO4" s="3"/>
      <c r="JP4" s="25">
        <v>0</v>
      </c>
      <c r="JQ4" s="23">
        <f>SUM(JG4,JI4,JK4,JM4,JO4)</f>
        <v>0</v>
      </c>
      <c r="JR4" s="83">
        <f>AVERAGE(JH4,JJ4,JL4,JN4,JP4)</f>
        <v>0</v>
      </c>
      <c r="JS4" s="3"/>
      <c r="JT4" s="25">
        <v>0</v>
      </c>
      <c r="JU4" s="3"/>
      <c r="JV4" s="25">
        <v>0</v>
      </c>
      <c r="JW4" s="3"/>
      <c r="JX4" s="25">
        <v>0</v>
      </c>
      <c r="JY4" s="23">
        <f>SUM(JS4,JU4,JW4)</f>
        <v>0</v>
      </c>
      <c r="JZ4" s="83">
        <f>AVERAGE(JT4,JV4,JX4)</f>
        <v>0</v>
      </c>
      <c r="KA4" s="84">
        <f>SUM(IG4,IS4,JE4,JQ4,JY4)</f>
        <v>0</v>
      </c>
      <c r="KB4" s="134">
        <f>AVERAGE(IH4,IT4,JF4,JR4,JZ4)</f>
        <v>0</v>
      </c>
      <c r="KC4" s="3"/>
      <c r="KD4" s="25">
        <v>0</v>
      </c>
      <c r="KE4" s="3"/>
      <c r="KF4" s="25">
        <v>0</v>
      </c>
      <c r="KG4" s="23">
        <f>SUM(KC4,KE4)</f>
        <v>0</v>
      </c>
      <c r="KH4" s="83">
        <f t="shared" ref="KH4:KH5" si="3">AVERAGE(KD4,KF4)</f>
        <v>0</v>
      </c>
      <c r="KI4" s="3"/>
      <c r="KJ4" s="25">
        <v>0</v>
      </c>
      <c r="KK4" s="3"/>
      <c r="KL4" s="25">
        <v>0</v>
      </c>
      <c r="KM4" s="3"/>
      <c r="KN4" s="25">
        <v>0</v>
      </c>
      <c r="KO4" s="3"/>
      <c r="KP4" s="25">
        <v>0</v>
      </c>
      <c r="KQ4" s="3"/>
      <c r="KR4" s="25">
        <v>0</v>
      </c>
      <c r="KS4" s="23">
        <f>SUM(KI4,KK4,KM4,KO4,KQ4)</f>
        <v>0</v>
      </c>
      <c r="KT4" s="83">
        <f>AVERAGE(KJ4,KL4,KN4,KP4,KR4)</f>
        <v>0</v>
      </c>
      <c r="KU4" s="3"/>
      <c r="KV4" s="25">
        <v>0</v>
      </c>
      <c r="KW4" s="3"/>
      <c r="KX4" s="25">
        <v>0</v>
      </c>
      <c r="KY4" s="3"/>
      <c r="KZ4" s="25">
        <v>0</v>
      </c>
      <c r="LA4" s="3"/>
      <c r="LB4" s="25">
        <v>0</v>
      </c>
      <c r="LC4" s="3"/>
      <c r="LD4" s="25">
        <v>0</v>
      </c>
      <c r="LE4" s="23">
        <f>SUM(KU4,KW4,KY4,LA4,LC4)</f>
        <v>0</v>
      </c>
      <c r="LF4" s="83">
        <f>AVERAGE(KV4,KX4,KZ4,LB4,LD4)</f>
        <v>0</v>
      </c>
      <c r="LG4" s="3"/>
      <c r="LH4" s="25">
        <v>0</v>
      </c>
      <c r="LI4" s="3"/>
      <c r="LJ4" s="25">
        <v>0</v>
      </c>
      <c r="LK4" s="3"/>
      <c r="LL4" s="25">
        <v>0</v>
      </c>
      <c r="LM4" s="3"/>
      <c r="LN4" s="25">
        <v>0</v>
      </c>
      <c r="LO4" s="3"/>
      <c r="LP4" s="25">
        <v>0</v>
      </c>
      <c r="LQ4" s="23">
        <f>SUM(LG4,LI4,LK4,LM4,LO4)</f>
        <v>0</v>
      </c>
      <c r="LR4" s="83">
        <f>AVERAGE(LH4,LJ4,LL4,LN4,LP4)</f>
        <v>0</v>
      </c>
      <c r="LS4" s="3"/>
      <c r="LT4" s="25">
        <v>0</v>
      </c>
      <c r="LU4" s="3"/>
      <c r="LV4" s="25">
        <v>0</v>
      </c>
      <c r="LW4" s="3"/>
      <c r="LX4" s="25">
        <v>0</v>
      </c>
      <c r="LY4" s="3"/>
      <c r="LZ4" s="25">
        <v>0</v>
      </c>
      <c r="MA4" s="3"/>
      <c r="MB4" s="25">
        <v>0</v>
      </c>
      <c r="MC4" s="23">
        <f>SUM(LS4,LU4,LW4,LY4,MA4)</f>
        <v>0</v>
      </c>
      <c r="MD4" s="83">
        <f>AVERAGE(LT4,LV4,LX4,LZ4,MB4)</f>
        <v>0</v>
      </c>
      <c r="ME4" s="84">
        <f>SUM(KG4,KS4,LE4,LQ4,MC4)</f>
        <v>0</v>
      </c>
      <c r="MF4" s="134">
        <f>AVERAGE(KH4,KT4,LF4,LR4,MD4)</f>
        <v>0</v>
      </c>
    </row>
    <row r="5" spans="1:344">
      <c r="B5" s="2" t="s">
        <v>48</v>
      </c>
      <c r="C5" s="5"/>
      <c r="D5" s="3">
        <v>3</v>
      </c>
      <c r="E5" s="3"/>
      <c r="F5" s="3"/>
      <c r="G5" s="3"/>
      <c r="H5" s="10"/>
      <c r="I5" s="10"/>
      <c r="J5" s="3"/>
      <c r="K5" s="3"/>
      <c r="L5" s="3"/>
      <c r="M5" s="3"/>
      <c r="N5" s="5">
        <f t="shared" ref="N5:N7" si="4">SUM(D5:M5)</f>
        <v>3</v>
      </c>
      <c r="O5" s="19"/>
      <c r="P5" s="25">
        <v>0</v>
      </c>
      <c r="Q5" s="183"/>
      <c r="R5" s="10"/>
      <c r="S5" s="3"/>
      <c r="T5" s="25">
        <v>0</v>
      </c>
      <c r="U5" s="3"/>
      <c r="V5" s="25">
        <v>0</v>
      </c>
      <c r="W5" s="19"/>
      <c r="X5" s="25">
        <v>0</v>
      </c>
      <c r="Y5" s="3"/>
      <c r="Z5" s="25">
        <v>0</v>
      </c>
      <c r="AA5" s="23"/>
      <c r="AB5" s="104">
        <v>0</v>
      </c>
      <c r="AC5" s="10"/>
      <c r="AD5" s="10"/>
      <c r="AE5" s="23"/>
      <c r="AF5" s="104">
        <v>0</v>
      </c>
      <c r="AG5" s="23"/>
      <c r="AH5" s="104">
        <v>0</v>
      </c>
      <c r="AI5" s="3"/>
      <c r="AJ5" s="25">
        <v>0</v>
      </c>
      <c r="AK5" s="3"/>
      <c r="AL5" s="25">
        <v>0</v>
      </c>
      <c r="AM5" s="3"/>
      <c r="AN5" s="25">
        <v>0</v>
      </c>
      <c r="AO5" s="10"/>
      <c r="AP5" s="10"/>
      <c r="AQ5" s="3"/>
      <c r="AR5" s="25">
        <v>0</v>
      </c>
      <c r="AS5" s="3"/>
      <c r="AT5" s="25">
        <v>0</v>
      </c>
      <c r="AU5" s="3"/>
      <c r="AV5" s="25">
        <v>0</v>
      </c>
      <c r="AW5" s="3"/>
      <c r="AX5" s="25">
        <v>0</v>
      </c>
      <c r="AY5" s="3"/>
      <c r="AZ5" s="25">
        <v>0</v>
      </c>
      <c r="BA5" s="10"/>
      <c r="BB5" s="10"/>
      <c r="BC5" s="3"/>
      <c r="BD5" s="25">
        <v>0</v>
      </c>
      <c r="BE5" s="3"/>
      <c r="BF5" s="25">
        <v>0</v>
      </c>
      <c r="BG5" s="3"/>
      <c r="BH5" s="25">
        <v>0</v>
      </c>
      <c r="BI5" s="3"/>
      <c r="BJ5" s="25">
        <v>0</v>
      </c>
      <c r="BK5" s="3"/>
      <c r="BL5" s="25">
        <v>0</v>
      </c>
      <c r="BM5" s="10"/>
      <c r="BN5" s="61"/>
      <c r="BO5" s="186">
        <f t="shared" ref="BO5:BO8" si="5">SUM(O5,S5,U5,W5,Y5,AA5,AE5,AG5,AI5,AK5,AM5,AQ5,AS5,AU5,AW5,AY5,BC5,BE5, BG5, BI5, BK5)</f>
        <v>0</v>
      </c>
      <c r="BP5" s="77">
        <f t="shared" ref="BP5:BP11" si="6">AVERAGE(P5,T5,V5,X5,Z5,AB5,AF5,AH5,AJ5,AL5,AN5,AR5,AT5,AV5,AX5,AZ5,BD5,BF5, BH5, BJ5, BL5)</f>
        <v>0</v>
      </c>
      <c r="BQ5" s="35"/>
      <c r="BR5" s="25">
        <v>0</v>
      </c>
      <c r="BS5" s="3"/>
      <c r="BT5" s="25">
        <v>0</v>
      </c>
      <c r="BU5" s="3"/>
      <c r="BV5" s="25">
        <v>0</v>
      </c>
      <c r="BW5" s="3"/>
      <c r="BX5" s="25">
        <v>0</v>
      </c>
      <c r="BY5" s="3"/>
      <c r="BZ5" s="25">
        <v>0</v>
      </c>
      <c r="CA5" s="23">
        <f t="shared" ref="CA5:CA11" si="7">SUM(BQ5,BS5,BU5,BW5,BY5)</f>
        <v>0</v>
      </c>
      <c r="CB5" s="83">
        <f t="shared" ref="CB5:CB11" si="8">AVERAGE(BR5,BT5,BV5,BX5,BZ5)</f>
        <v>0</v>
      </c>
      <c r="CC5" s="3"/>
      <c r="CD5" s="25">
        <v>0</v>
      </c>
      <c r="CE5" s="3"/>
      <c r="CF5" s="25">
        <v>0</v>
      </c>
      <c r="CG5" s="3"/>
      <c r="CH5" s="25">
        <v>0</v>
      </c>
      <c r="CI5" s="3"/>
      <c r="CJ5" s="25">
        <v>0.5</v>
      </c>
      <c r="CK5" s="109"/>
      <c r="CL5" s="110">
        <v>0</v>
      </c>
      <c r="CM5" s="23">
        <f t="shared" ref="CM5:CM11" si="9">SUM(CC5,CE5,CG5,CI5,CK5)</f>
        <v>0</v>
      </c>
      <c r="CN5" s="83">
        <f t="shared" ref="CN5:CN11" si="10">AVERAGE(CD5,CF5,CH5,CJ5,CL5)</f>
        <v>0.1</v>
      </c>
      <c r="CO5" s="109"/>
      <c r="CP5" s="112">
        <v>0</v>
      </c>
      <c r="CQ5" s="3"/>
      <c r="CR5" s="25">
        <v>0</v>
      </c>
      <c r="CS5" s="76"/>
      <c r="CT5" s="122">
        <v>0</v>
      </c>
      <c r="CU5" s="76"/>
      <c r="CV5" s="122">
        <v>0</v>
      </c>
      <c r="CW5" s="3"/>
      <c r="CX5" s="122">
        <v>0</v>
      </c>
      <c r="CY5" s="23">
        <f t="shared" ref="CY5:CY11" si="11">SUM(CO5,CQ5,CS5,CU5,CW5)</f>
        <v>0</v>
      </c>
      <c r="CZ5" s="83">
        <f t="shared" ref="CZ5:CZ11" si="12">AVERAGE(CR5,CT5,CV5,CX5)</f>
        <v>0</v>
      </c>
      <c r="DA5" s="3"/>
      <c r="DB5" s="25">
        <v>0</v>
      </c>
      <c r="DC5" s="3"/>
      <c r="DD5" s="25">
        <v>0</v>
      </c>
      <c r="DE5" s="3"/>
      <c r="DF5" s="25">
        <v>0.2</v>
      </c>
      <c r="DG5" s="3"/>
      <c r="DH5" s="25">
        <v>0</v>
      </c>
      <c r="DI5" s="3"/>
      <c r="DJ5" s="25">
        <v>0</v>
      </c>
      <c r="DK5" s="23">
        <f t="shared" ref="DK5:DK11" si="13">SUM(DA5,DC5,DE5,DG5,DI5)</f>
        <v>0</v>
      </c>
      <c r="DL5" s="83">
        <f t="shared" ref="DL5:DL11" si="14">AVERAGE(DB5,DD5,DF5,DH5,DJ5)</f>
        <v>0.04</v>
      </c>
      <c r="DM5" s="3"/>
      <c r="DN5" s="25">
        <v>0</v>
      </c>
      <c r="DO5" s="109"/>
      <c r="DP5" s="109">
        <v>0</v>
      </c>
      <c r="DQ5" s="84">
        <f t="shared" ref="DQ5:DQ11" si="15">SUM(BQ5,BS5,BU5,BW5,BY5,CC5,CE5,CG5,CI5,CK5,CO5,CQ5,CS5,CU5,CW5,DA5,DC5,DE5,DG5,DI5,DM5,DO5)</f>
        <v>0</v>
      </c>
      <c r="DR5" s="85">
        <f t="shared" ref="DR5:DR11" si="16">AVERAGE(BR5,BT5,BV5,BX5,BZ5,CD5,CF5,CH5,CJ5,CR5,CT5,CV5,CX5,DB5,DD5,DF5,DH5,DJ5,DN5)</f>
        <v>3.6842105263157891E-2</v>
      </c>
      <c r="DS5" s="109"/>
      <c r="DT5" s="109">
        <v>0</v>
      </c>
      <c r="DU5" s="3"/>
      <c r="DV5" s="25">
        <v>0</v>
      </c>
      <c r="DW5" s="3"/>
      <c r="DX5" s="25">
        <v>0</v>
      </c>
      <c r="DY5" s="23">
        <f>SUM(DS5,DU5,DW5)</f>
        <v>0</v>
      </c>
      <c r="DZ5" s="83">
        <f t="shared" si="0"/>
        <v>0</v>
      </c>
      <c r="EA5" s="3"/>
      <c r="EB5" s="25">
        <v>0</v>
      </c>
      <c r="EC5" s="3"/>
      <c r="ED5" s="25">
        <v>0</v>
      </c>
      <c r="EE5" s="3"/>
      <c r="EF5" s="25">
        <v>0</v>
      </c>
      <c r="EG5" s="3"/>
      <c r="EH5" s="25">
        <v>0</v>
      </c>
      <c r="EI5" s="3"/>
      <c r="EJ5" s="25">
        <v>0</v>
      </c>
      <c r="EK5" s="23">
        <f t="shared" ref="EK5" si="17">SUM(EA5,EC5,EE5,EG5,EI5)</f>
        <v>0</v>
      </c>
      <c r="EL5" s="83">
        <f t="shared" ref="EL5:EL8" si="18">AVERAGE(EB5,ED5,EF5,EH5,EJ5)</f>
        <v>0</v>
      </c>
      <c r="EM5" s="3"/>
      <c r="EN5" s="25">
        <v>0</v>
      </c>
      <c r="EO5" s="3"/>
      <c r="EP5" s="25">
        <v>0</v>
      </c>
      <c r="EQ5" s="3"/>
      <c r="ER5" s="25">
        <v>0</v>
      </c>
      <c r="ES5" s="3"/>
      <c r="ET5" s="25">
        <v>0</v>
      </c>
      <c r="EU5" s="3"/>
      <c r="EV5" s="25">
        <v>0</v>
      </c>
      <c r="EW5" s="23">
        <f t="shared" ref="EW5" si="19">SUM(EM5,EO5,EQ5,ES5,EU5)</f>
        <v>0</v>
      </c>
      <c r="EX5" s="83">
        <f t="shared" ref="EX5:EX8" si="20">AVERAGE(EN5,EP5,ER5,ET5,EV5)</f>
        <v>0</v>
      </c>
      <c r="EY5" s="3"/>
      <c r="EZ5" s="25">
        <v>0</v>
      </c>
      <c r="FA5" s="3"/>
      <c r="FB5" s="25">
        <v>0</v>
      </c>
      <c r="FC5" s="3"/>
      <c r="FD5" s="25">
        <v>0</v>
      </c>
      <c r="FE5" s="3"/>
      <c r="FF5" s="25">
        <v>0</v>
      </c>
      <c r="FG5" s="3"/>
      <c r="FH5" s="25">
        <v>0</v>
      </c>
      <c r="FI5" s="23">
        <f t="shared" ref="FI5" si="21">SUM(EY5,FA5,FC5,FE5,FG5)</f>
        <v>0</v>
      </c>
      <c r="FJ5" s="83">
        <f t="shared" ref="FJ5:FJ8" si="22">AVERAGE(EZ5,FB5,FD5,FF5,FH5)</f>
        <v>0</v>
      </c>
      <c r="FK5" s="3"/>
      <c r="FL5" s="25">
        <v>0</v>
      </c>
      <c r="FM5" s="3"/>
      <c r="FN5" s="25">
        <v>0</v>
      </c>
      <c r="FO5" s="3"/>
      <c r="FP5" s="25">
        <v>0</v>
      </c>
      <c r="FQ5" s="3"/>
      <c r="FR5" s="25">
        <v>0</v>
      </c>
      <c r="FS5" s="3"/>
      <c r="FT5" s="25">
        <v>0</v>
      </c>
      <c r="FU5" s="23">
        <f t="shared" ref="FU5" si="23">SUM(FK5,FM5,FO5,FQ5,FS5)</f>
        <v>0</v>
      </c>
      <c r="FV5" s="83">
        <f t="shared" ref="FV5:FV8" si="24">AVERAGE(FL5,FN5,FP5,FR5,FT5)</f>
        <v>0</v>
      </c>
      <c r="FW5" s="84">
        <f t="shared" ref="FW5:FW8" si="25">SUM(DY5,EK5,EW5,FI5,FU5)</f>
        <v>0</v>
      </c>
      <c r="FX5" s="134">
        <f t="shared" ref="FX5:FX8" si="26">AVERAGE(DZ5,EL5,EX5,FJ5,FV5)</f>
        <v>0</v>
      </c>
      <c r="FY5" s="3"/>
      <c r="FZ5" s="25">
        <v>0</v>
      </c>
      <c r="GA5" s="3"/>
      <c r="GB5" s="25">
        <v>0</v>
      </c>
      <c r="GC5" s="3"/>
      <c r="GD5" s="25">
        <v>0</v>
      </c>
      <c r="GE5" s="3"/>
      <c r="GF5" s="25">
        <v>0</v>
      </c>
      <c r="GG5" s="3"/>
      <c r="GH5" s="25">
        <v>0</v>
      </c>
      <c r="GI5" s="23">
        <f t="shared" ref="GI5" si="27">SUM(FY5,GA5,GC5,GE5,GG5)</f>
        <v>0</v>
      </c>
      <c r="GJ5" s="83">
        <f t="shared" ref="GJ5:GJ8" si="28">AVERAGE(FZ5,GB5,GD5,GF5,GH5)</f>
        <v>0</v>
      </c>
      <c r="GK5" s="3"/>
      <c r="GL5" s="25">
        <v>0</v>
      </c>
      <c r="GM5" s="3"/>
      <c r="GN5" s="25">
        <v>0</v>
      </c>
      <c r="GO5" s="3"/>
      <c r="GP5" s="25">
        <v>0</v>
      </c>
      <c r="GQ5" s="3"/>
      <c r="GR5" s="25">
        <v>0</v>
      </c>
      <c r="GS5" s="3"/>
      <c r="GT5" s="25">
        <v>0</v>
      </c>
      <c r="GU5" s="23">
        <f t="shared" ref="GU5" si="29">SUM(GK5,GM5,GO5,GQ5,GS5)</f>
        <v>0</v>
      </c>
      <c r="GV5" s="83">
        <f t="shared" ref="GV5:GV8" si="30">AVERAGE(GL5,GN5,GP5,GR5,GT5)</f>
        <v>0</v>
      </c>
      <c r="GW5" s="3"/>
      <c r="GX5" s="25">
        <v>0</v>
      </c>
      <c r="GY5" s="3"/>
      <c r="GZ5" s="25">
        <v>0</v>
      </c>
      <c r="HA5" s="3"/>
      <c r="HB5" s="25">
        <v>0</v>
      </c>
      <c r="HC5" s="3"/>
      <c r="HD5" s="25">
        <v>0</v>
      </c>
      <c r="HE5" s="3"/>
      <c r="HF5" s="25">
        <v>0</v>
      </c>
      <c r="HG5" s="23">
        <f t="shared" ref="HG5" si="31">SUM(GW5,GY5,HA5,HC5,HE5)</f>
        <v>0</v>
      </c>
      <c r="HH5" s="83">
        <f t="shared" ref="HH5:HH11" si="32">AVERAGE(GX5,GZ5,HB5,HD5,HF5)</f>
        <v>0</v>
      </c>
      <c r="HI5" s="3"/>
      <c r="HJ5" s="25">
        <v>0</v>
      </c>
      <c r="HK5" s="3"/>
      <c r="HL5" s="25">
        <v>0</v>
      </c>
      <c r="HM5" s="3"/>
      <c r="HN5" s="25">
        <v>0</v>
      </c>
      <c r="HO5" s="3"/>
      <c r="HP5" s="25">
        <v>0</v>
      </c>
      <c r="HQ5" s="3"/>
      <c r="HR5" s="25">
        <v>0</v>
      </c>
      <c r="HS5" s="23">
        <f t="shared" si="1"/>
        <v>0</v>
      </c>
      <c r="HT5" s="83">
        <f t="shared" si="2"/>
        <v>0</v>
      </c>
      <c r="HU5" s="84">
        <f t="shared" ref="HU5:HU11" si="33">SUM(GI5,GU5,HG5,HS5)</f>
        <v>0</v>
      </c>
      <c r="HV5" s="134">
        <f t="shared" ref="HV5:HV11" si="34">AVERAGE(GJ5,GV5,HH5,HT5)</f>
        <v>0</v>
      </c>
      <c r="HW5" s="3"/>
      <c r="HX5" s="25">
        <v>0</v>
      </c>
      <c r="HY5" s="3"/>
      <c r="HZ5" s="25">
        <v>0</v>
      </c>
      <c r="IA5" s="3"/>
      <c r="IB5" s="25">
        <v>0</v>
      </c>
      <c r="IC5" s="3"/>
      <c r="ID5" s="25">
        <v>0</v>
      </c>
      <c r="IE5" s="3"/>
      <c r="IF5" s="25">
        <v>0</v>
      </c>
      <c r="IG5" s="23">
        <f t="shared" ref="IG5" si="35">SUM(HW5,HY5,IA5,IC5,IE5)</f>
        <v>0</v>
      </c>
      <c r="IH5" s="83">
        <f t="shared" ref="IH5:IH8" si="36">AVERAGE(HX5,HZ5,IB5,ID5,IF5)</f>
        <v>0</v>
      </c>
      <c r="II5" s="3"/>
      <c r="IJ5" s="25">
        <v>0</v>
      </c>
      <c r="IK5" s="3"/>
      <c r="IL5" s="25">
        <v>0</v>
      </c>
      <c r="IM5" s="3"/>
      <c r="IN5" s="25">
        <v>0</v>
      </c>
      <c r="IO5" s="3"/>
      <c r="IP5" s="25">
        <v>0</v>
      </c>
      <c r="IQ5" s="3"/>
      <c r="IR5" s="25">
        <v>0</v>
      </c>
      <c r="IS5" s="23">
        <f t="shared" ref="IS5" si="37">SUM(II5,IK5,IM5,IO5,IQ5)</f>
        <v>0</v>
      </c>
      <c r="IT5" s="83">
        <f t="shared" ref="IT5:IT8" si="38">AVERAGE(IJ5,IL5,IN5,IP5,IR5)</f>
        <v>0</v>
      </c>
      <c r="IU5" s="3"/>
      <c r="IV5" s="25">
        <v>0</v>
      </c>
      <c r="IW5" s="3"/>
      <c r="IX5" s="25">
        <v>0</v>
      </c>
      <c r="IY5" s="3"/>
      <c r="IZ5" s="25">
        <v>0</v>
      </c>
      <c r="JA5" s="3"/>
      <c r="JB5" s="25">
        <v>0</v>
      </c>
      <c r="JC5" s="3"/>
      <c r="JD5" s="25">
        <v>0</v>
      </c>
      <c r="JE5" s="23">
        <f t="shared" ref="JE5" si="39">SUM(IU5,IW5,IY5,JA5,JC5)</f>
        <v>0</v>
      </c>
      <c r="JF5" s="83">
        <f t="shared" ref="JF5:JF8" si="40">AVERAGE(IV5,IX5,IZ5,JB5,JD5)</f>
        <v>0</v>
      </c>
      <c r="JG5" s="3"/>
      <c r="JH5" s="25">
        <v>0</v>
      </c>
      <c r="JI5" s="3"/>
      <c r="JJ5" s="25">
        <v>0</v>
      </c>
      <c r="JK5" s="3"/>
      <c r="JL5" s="25">
        <v>0</v>
      </c>
      <c r="JM5" s="3"/>
      <c r="JN5" s="25">
        <v>0</v>
      </c>
      <c r="JO5" s="3"/>
      <c r="JP5" s="25">
        <v>0</v>
      </c>
      <c r="JQ5" s="23">
        <f t="shared" ref="JQ5" si="41">SUM(JG5,JI5,JK5,JM5,JO5)</f>
        <v>0</v>
      </c>
      <c r="JR5" s="83">
        <f t="shared" ref="JR5:JR8" si="42">AVERAGE(JH5,JJ5,JL5,JN5,JP5)</f>
        <v>0</v>
      </c>
      <c r="JS5" s="3"/>
      <c r="JT5" s="25">
        <v>0</v>
      </c>
      <c r="JU5" s="3"/>
      <c r="JV5" s="25">
        <v>0</v>
      </c>
      <c r="JW5" s="3"/>
      <c r="JX5" s="25">
        <v>0</v>
      </c>
      <c r="JY5" s="23">
        <f t="shared" ref="JY5:JY11" si="43">SUM(JS5,JU5,JW5)</f>
        <v>0</v>
      </c>
      <c r="JZ5" s="83">
        <f t="shared" ref="JZ5:JZ11" si="44">AVERAGE(JT5,JV5,JX5)</f>
        <v>0</v>
      </c>
      <c r="KA5" s="84">
        <f t="shared" ref="KA5:KA11" si="45">SUM(IG5,IS5,JE5,JQ5,JY5)</f>
        <v>0</v>
      </c>
      <c r="KB5" s="134">
        <f t="shared" ref="KB5:KB11" si="46">AVERAGE(IH5,IT5,JF5,JR5,JZ5)</f>
        <v>0</v>
      </c>
      <c r="KC5" s="3"/>
      <c r="KD5" s="25">
        <v>0</v>
      </c>
      <c r="KE5" s="3"/>
      <c r="KF5" s="25">
        <v>0</v>
      </c>
      <c r="KG5" s="23">
        <f t="shared" ref="KG5:KG11" si="47">SUM(KC5,KE5)</f>
        <v>0</v>
      </c>
      <c r="KH5" s="83">
        <f t="shared" si="3"/>
        <v>0</v>
      </c>
      <c r="KI5" s="3"/>
      <c r="KJ5" s="25">
        <v>0</v>
      </c>
      <c r="KK5" s="3"/>
      <c r="KL5" s="25">
        <v>0</v>
      </c>
      <c r="KM5" s="3"/>
      <c r="KN5" s="25">
        <v>0</v>
      </c>
      <c r="KO5" s="3"/>
      <c r="KP5" s="25">
        <v>0</v>
      </c>
      <c r="KQ5" s="3"/>
      <c r="KR5" s="25">
        <v>0</v>
      </c>
      <c r="KS5" s="23">
        <f t="shared" ref="KS5" si="48">SUM(KI5,KK5,KM5,KO5,KQ5)</f>
        <v>0</v>
      </c>
      <c r="KT5" s="83">
        <f t="shared" ref="KT5:KT8" si="49">AVERAGE(KJ5,KL5,KN5,KP5,KR5)</f>
        <v>0</v>
      </c>
      <c r="KU5" s="3"/>
      <c r="KV5" s="25">
        <v>0</v>
      </c>
      <c r="KW5" s="3"/>
      <c r="KX5" s="25">
        <v>0</v>
      </c>
      <c r="KY5" s="3"/>
      <c r="KZ5" s="25">
        <v>0</v>
      </c>
      <c r="LA5" s="3"/>
      <c r="LB5" s="25">
        <v>0</v>
      </c>
      <c r="LC5" s="3"/>
      <c r="LD5" s="25">
        <v>0</v>
      </c>
      <c r="LE5" s="23">
        <f t="shared" ref="LE5" si="50">SUM(KU5,KW5,KY5,LA5,LC5)</f>
        <v>0</v>
      </c>
      <c r="LF5" s="83">
        <f t="shared" ref="LF5:LF8" si="51">AVERAGE(KV5,KX5,KZ5,LB5,LD5)</f>
        <v>0</v>
      </c>
      <c r="LG5" s="3"/>
      <c r="LH5" s="25">
        <v>0</v>
      </c>
      <c r="LI5" s="3"/>
      <c r="LJ5" s="25">
        <v>0</v>
      </c>
      <c r="LK5" s="3"/>
      <c r="LL5" s="25">
        <v>0</v>
      </c>
      <c r="LM5" s="3"/>
      <c r="LN5" s="25">
        <v>0</v>
      </c>
      <c r="LO5" s="3"/>
      <c r="LP5" s="25">
        <v>0</v>
      </c>
      <c r="LQ5" s="23">
        <f t="shared" ref="LQ5" si="52">SUM(LG5,LI5,LK5,LM5,LO5)</f>
        <v>0</v>
      </c>
      <c r="LR5" s="83">
        <f t="shared" ref="LR5:LR8" si="53">AVERAGE(LH5,LJ5,LL5,LN5,LP5)</f>
        <v>0</v>
      </c>
      <c r="LS5" s="3"/>
      <c r="LT5" s="25">
        <v>0</v>
      </c>
      <c r="LU5" s="3"/>
      <c r="LV5" s="25">
        <v>0</v>
      </c>
      <c r="LW5" s="3"/>
      <c r="LX5" s="25">
        <v>0</v>
      </c>
      <c r="LY5" s="3"/>
      <c r="LZ5" s="25">
        <v>0</v>
      </c>
      <c r="MA5" s="3"/>
      <c r="MB5" s="25">
        <v>0</v>
      </c>
      <c r="MC5" s="23">
        <f t="shared" ref="MC5" si="54">SUM(LS5,LU5,LW5,LY5,MA5)</f>
        <v>0</v>
      </c>
      <c r="MD5" s="83">
        <f t="shared" ref="MD5:MD8" si="55">AVERAGE(LT5,LV5,LX5,LZ5,MB5)</f>
        <v>0</v>
      </c>
      <c r="ME5" s="84">
        <f t="shared" ref="ME5:ME11" si="56">SUM(KG5,KS5,LE5,LQ5,MC5)</f>
        <v>0</v>
      </c>
      <c r="MF5" s="134">
        <f t="shared" ref="MF5:MF11" si="57">AVERAGE(KH5,KT5,LF5,LR5,MD5)</f>
        <v>0</v>
      </c>
    </row>
    <row r="6" spans="1:344">
      <c r="B6" s="2" t="s">
        <v>50</v>
      </c>
      <c r="C6" s="5"/>
      <c r="D6" s="3">
        <v>5</v>
      </c>
      <c r="E6" s="3">
        <v>0</v>
      </c>
      <c r="F6" s="3">
        <v>0</v>
      </c>
      <c r="G6" s="3"/>
      <c r="H6" s="10"/>
      <c r="I6" s="10"/>
      <c r="J6" s="3"/>
      <c r="K6" s="3"/>
      <c r="L6" s="3"/>
      <c r="M6" s="3"/>
      <c r="N6" s="5">
        <f t="shared" si="4"/>
        <v>5</v>
      </c>
      <c r="O6" s="19"/>
      <c r="P6" s="25">
        <v>0</v>
      </c>
      <c r="Q6" s="183"/>
      <c r="R6" s="10"/>
      <c r="S6" s="3"/>
      <c r="T6" s="25">
        <v>0</v>
      </c>
      <c r="U6" s="3"/>
      <c r="V6" s="25">
        <v>0</v>
      </c>
      <c r="W6" s="19"/>
      <c r="X6" s="25">
        <v>0</v>
      </c>
      <c r="Y6" s="3"/>
      <c r="Z6" s="25">
        <v>0</v>
      </c>
      <c r="AA6" s="23"/>
      <c r="AB6" s="104">
        <v>0</v>
      </c>
      <c r="AC6" s="10"/>
      <c r="AD6" s="10"/>
      <c r="AE6" s="23"/>
      <c r="AF6" s="104">
        <v>0</v>
      </c>
      <c r="AG6" s="23"/>
      <c r="AH6" s="104">
        <v>0</v>
      </c>
      <c r="AI6" s="3"/>
      <c r="AJ6" s="25">
        <v>0</v>
      </c>
      <c r="AK6" s="3"/>
      <c r="AL6" s="25">
        <v>0</v>
      </c>
      <c r="AM6" s="3"/>
      <c r="AN6" s="25">
        <v>0</v>
      </c>
      <c r="AO6" s="10"/>
      <c r="AP6" s="10"/>
      <c r="AQ6" s="3"/>
      <c r="AR6" s="25">
        <v>0</v>
      </c>
      <c r="AS6" s="3"/>
      <c r="AT6" s="25">
        <v>0</v>
      </c>
      <c r="AU6" s="3"/>
      <c r="AV6" s="25">
        <v>0</v>
      </c>
      <c r="AW6" s="3"/>
      <c r="AX6" s="25">
        <v>0</v>
      </c>
      <c r="AY6" s="3"/>
      <c r="AZ6" s="25">
        <v>0</v>
      </c>
      <c r="BA6" s="10"/>
      <c r="BB6" s="10"/>
      <c r="BC6" s="3"/>
      <c r="BD6" s="25">
        <v>0</v>
      </c>
      <c r="BE6" s="3"/>
      <c r="BF6" s="25">
        <v>0</v>
      </c>
      <c r="BG6" s="3"/>
      <c r="BH6" s="25">
        <v>0</v>
      </c>
      <c r="BI6" s="3"/>
      <c r="BJ6" s="25">
        <v>0</v>
      </c>
      <c r="BK6" s="3"/>
      <c r="BL6" s="25">
        <v>0</v>
      </c>
      <c r="BM6" s="10"/>
      <c r="BN6" s="61"/>
      <c r="BO6" s="186">
        <f t="shared" si="5"/>
        <v>0</v>
      </c>
      <c r="BP6" s="77">
        <f t="shared" si="6"/>
        <v>0</v>
      </c>
      <c r="BQ6" s="35"/>
      <c r="BR6" s="25">
        <v>0</v>
      </c>
      <c r="BS6" s="3"/>
      <c r="BT6" s="25">
        <v>0</v>
      </c>
      <c r="BU6" s="3"/>
      <c r="BV6" s="25">
        <v>0</v>
      </c>
      <c r="BW6" s="3"/>
      <c r="BX6" s="25">
        <v>0</v>
      </c>
      <c r="BY6" s="3"/>
      <c r="BZ6" s="25">
        <v>0</v>
      </c>
      <c r="CA6" s="23">
        <f t="shared" si="7"/>
        <v>0</v>
      </c>
      <c r="CB6" s="83">
        <f t="shared" si="8"/>
        <v>0</v>
      </c>
      <c r="CC6" s="3"/>
      <c r="CD6" s="25">
        <v>0</v>
      </c>
      <c r="CE6" s="3"/>
      <c r="CF6" s="25">
        <v>0</v>
      </c>
      <c r="CG6" s="3"/>
      <c r="CH6" s="25">
        <v>0</v>
      </c>
      <c r="CI6" s="3"/>
      <c r="CJ6" s="25">
        <v>0</v>
      </c>
      <c r="CK6" s="109"/>
      <c r="CL6" s="110">
        <v>0</v>
      </c>
      <c r="CM6" s="23">
        <f t="shared" si="9"/>
        <v>0</v>
      </c>
      <c r="CN6" s="83">
        <f t="shared" si="10"/>
        <v>0</v>
      </c>
      <c r="CO6" s="109"/>
      <c r="CP6" s="112">
        <v>0</v>
      </c>
      <c r="CQ6" s="3"/>
      <c r="CR6" s="25">
        <v>0</v>
      </c>
      <c r="CS6" s="76"/>
      <c r="CT6" s="122">
        <v>0</v>
      </c>
      <c r="CU6" s="76"/>
      <c r="CV6" s="122">
        <v>0</v>
      </c>
      <c r="CW6" s="3"/>
      <c r="CX6" s="25">
        <v>0.3</v>
      </c>
      <c r="CY6" s="23">
        <f t="shared" si="11"/>
        <v>0</v>
      </c>
      <c r="CZ6" s="83">
        <f t="shared" si="12"/>
        <v>7.4999999999999997E-2</v>
      </c>
      <c r="DA6" s="3">
        <v>2</v>
      </c>
      <c r="DB6" s="25">
        <v>0</v>
      </c>
      <c r="DC6" s="3">
        <v>4</v>
      </c>
      <c r="DD6" s="25">
        <v>0.5</v>
      </c>
      <c r="DE6" s="3">
        <v>3</v>
      </c>
      <c r="DF6" s="25">
        <v>0.5</v>
      </c>
      <c r="DG6" s="3"/>
      <c r="DH6" s="25">
        <v>0</v>
      </c>
      <c r="DI6" s="3"/>
      <c r="DJ6" s="25">
        <v>0</v>
      </c>
      <c r="DK6" s="23">
        <f t="shared" si="13"/>
        <v>9</v>
      </c>
      <c r="DL6" s="83">
        <f t="shared" si="14"/>
        <v>0.2</v>
      </c>
      <c r="DM6" s="3"/>
      <c r="DN6" s="25">
        <v>0</v>
      </c>
      <c r="DO6" s="109"/>
      <c r="DP6" s="110">
        <v>0</v>
      </c>
      <c r="DQ6" s="84">
        <f t="shared" si="15"/>
        <v>9</v>
      </c>
      <c r="DR6" s="85">
        <f t="shared" si="16"/>
        <v>6.8421052631578952E-2</v>
      </c>
      <c r="DS6" s="109" t="s">
        <v>775</v>
      </c>
      <c r="DT6" s="110">
        <v>0</v>
      </c>
      <c r="DU6" s="3"/>
      <c r="DV6" s="25">
        <v>0</v>
      </c>
      <c r="DW6" s="3"/>
      <c r="DX6" s="25">
        <v>0</v>
      </c>
      <c r="DY6" s="23">
        <f t="shared" ref="DY6:DY10" si="58">SUM(DS6,DU6,DW6)</f>
        <v>0</v>
      </c>
      <c r="DZ6" s="83">
        <f>AVERAGE(DT6,DV6,DX6)</f>
        <v>0</v>
      </c>
      <c r="EA6" s="3"/>
      <c r="EB6" s="25">
        <v>0</v>
      </c>
      <c r="EC6" s="3"/>
      <c r="ED6" s="25">
        <v>0</v>
      </c>
      <c r="EE6" s="3"/>
      <c r="EF6" s="25">
        <v>0</v>
      </c>
      <c r="EG6" s="3"/>
      <c r="EH6" s="25">
        <v>0</v>
      </c>
      <c r="EI6" s="3"/>
      <c r="EJ6" s="25">
        <v>0</v>
      </c>
      <c r="EK6" s="23">
        <f>SUM(EA6,EC6,EE6,EG6,EI6)</f>
        <v>0</v>
      </c>
      <c r="EL6" s="83">
        <f t="shared" si="18"/>
        <v>0</v>
      </c>
      <c r="EM6" s="3"/>
      <c r="EN6" s="25">
        <v>0</v>
      </c>
      <c r="EO6" s="3"/>
      <c r="EP6" s="25">
        <v>0</v>
      </c>
      <c r="EQ6" s="3"/>
      <c r="ER6" s="25">
        <v>0</v>
      </c>
      <c r="ES6" s="3"/>
      <c r="ET6" s="25">
        <v>0</v>
      </c>
      <c r="EU6" s="3"/>
      <c r="EV6" s="25">
        <v>0</v>
      </c>
      <c r="EW6" s="23">
        <f>SUM(EM6,EO6,EQ6,ES6,EU6)</f>
        <v>0</v>
      </c>
      <c r="EX6" s="83">
        <f t="shared" si="20"/>
        <v>0</v>
      </c>
      <c r="EY6" s="3"/>
      <c r="EZ6" s="25">
        <v>0</v>
      </c>
      <c r="FA6" s="3"/>
      <c r="FB6" s="25">
        <v>0</v>
      </c>
      <c r="FC6" s="3"/>
      <c r="FD6" s="25">
        <v>0</v>
      </c>
      <c r="FE6" s="3"/>
      <c r="FF6" s="25">
        <v>0</v>
      </c>
      <c r="FG6" s="3"/>
      <c r="FH6" s="25">
        <v>0</v>
      </c>
      <c r="FI6" s="23">
        <f>SUM(EY6,FA6,FC6,FE6,FG6)</f>
        <v>0</v>
      </c>
      <c r="FJ6" s="83">
        <f t="shared" si="22"/>
        <v>0</v>
      </c>
      <c r="FK6" s="3"/>
      <c r="FL6" s="25">
        <v>0</v>
      </c>
      <c r="FM6" s="3"/>
      <c r="FN6" s="25">
        <v>0</v>
      </c>
      <c r="FO6" s="3"/>
      <c r="FP6" s="25">
        <v>0</v>
      </c>
      <c r="FQ6" s="3"/>
      <c r="FR6" s="25">
        <v>0</v>
      </c>
      <c r="FS6" s="3"/>
      <c r="FT6" s="25">
        <v>0</v>
      </c>
      <c r="FU6" s="23">
        <f>SUM(FK6,FM6,FO6,FQ6,FS6)</f>
        <v>0</v>
      </c>
      <c r="FV6" s="83">
        <f t="shared" si="24"/>
        <v>0</v>
      </c>
      <c r="FW6" s="84">
        <f t="shared" si="25"/>
        <v>0</v>
      </c>
      <c r="FX6" s="134">
        <f t="shared" si="26"/>
        <v>0</v>
      </c>
      <c r="FY6" s="3"/>
      <c r="FZ6" s="25">
        <v>0</v>
      </c>
      <c r="GA6" s="3"/>
      <c r="GB6" s="25">
        <v>0</v>
      </c>
      <c r="GC6" s="3"/>
      <c r="GD6" s="25">
        <v>0</v>
      </c>
      <c r="GE6" s="3"/>
      <c r="GF6" s="25">
        <v>0</v>
      </c>
      <c r="GG6" s="3"/>
      <c r="GH6" s="25">
        <v>0</v>
      </c>
      <c r="GI6" s="23">
        <f>SUM(FY6,GA6,GC6,GE6,GG6)</f>
        <v>0</v>
      </c>
      <c r="GJ6" s="83">
        <f t="shared" si="28"/>
        <v>0</v>
      </c>
      <c r="GK6" s="3"/>
      <c r="GL6" s="25">
        <v>0</v>
      </c>
      <c r="GM6" s="3"/>
      <c r="GN6" s="25">
        <v>0</v>
      </c>
      <c r="GO6" s="3"/>
      <c r="GP6" s="25">
        <v>0</v>
      </c>
      <c r="GQ6" s="3">
        <v>2</v>
      </c>
      <c r="GR6" s="25">
        <v>0.5</v>
      </c>
      <c r="GS6" s="3"/>
      <c r="GT6" s="25">
        <v>0.5</v>
      </c>
      <c r="GU6" s="23">
        <f>SUM(GK6,GM6,GO6,GQ6,GS6)</f>
        <v>2</v>
      </c>
      <c r="GV6" s="83">
        <f t="shared" si="30"/>
        <v>0.2</v>
      </c>
      <c r="GW6" s="3"/>
      <c r="GX6" s="25">
        <v>0</v>
      </c>
      <c r="GY6" s="3"/>
      <c r="GZ6" s="25">
        <v>0</v>
      </c>
      <c r="HA6" s="3"/>
      <c r="HB6" s="25">
        <v>0</v>
      </c>
      <c r="HC6" s="3"/>
      <c r="HD6" s="25">
        <v>0.2</v>
      </c>
      <c r="HE6" s="3"/>
      <c r="HF6" s="25">
        <v>0</v>
      </c>
      <c r="HG6" s="23">
        <f>SUM(GW6,GY6,HA6,HC6,HE6)</f>
        <v>0</v>
      </c>
      <c r="HH6" s="83">
        <f t="shared" si="32"/>
        <v>0.04</v>
      </c>
      <c r="HI6" s="3"/>
      <c r="HJ6" s="25">
        <v>0</v>
      </c>
      <c r="HK6" s="3"/>
      <c r="HL6" s="25">
        <v>0</v>
      </c>
      <c r="HM6" s="3"/>
      <c r="HN6" s="25">
        <v>0.8</v>
      </c>
      <c r="HO6" s="3"/>
      <c r="HP6" s="25">
        <v>0.8</v>
      </c>
      <c r="HQ6" s="3">
        <v>12</v>
      </c>
      <c r="HR6" s="25">
        <v>1</v>
      </c>
      <c r="HS6" s="23">
        <f t="shared" si="1"/>
        <v>12</v>
      </c>
      <c r="HT6" s="83">
        <f t="shared" si="2"/>
        <v>0.52</v>
      </c>
      <c r="HU6" s="84">
        <f t="shared" si="33"/>
        <v>14</v>
      </c>
      <c r="HV6" s="134">
        <f t="shared" si="34"/>
        <v>0.19</v>
      </c>
      <c r="HW6" s="3"/>
      <c r="HX6" s="25">
        <v>0</v>
      </c>
      <c r="HY6" s="3">
        <v>4</v>
      </c>
      <c r="HZ6" s="25">
        <v>1</v>
      </c>
      <c r="IA6" s="3">
        <v>4</v>
      </c>
      <c r="IB6" s="25">
        <v>1</v>
      </c>
      <c r="IC6" s="3"/>
      <c r="ID6" s="25">
        <v>1</v>
      </c>
      <c r="IE6" s="3"/>
      <c r="IF6" s="25">
        <v>0</v>
      </c>
      <c r="IG6" s="23">
        <f>SUM(HW6,HY6,IA6,IC6,IE6)</f>
        <v>8</v>
      </c>
      <c r="IH6" s="83">
        <f t="shared" si="36"/>
        <v>0.6</v>
      </c>
      <c r="II6" s="3"/>
      <c r="IJ6" s="25">
        <v>0.5</v>
      </c>
      <c r="IK6" s="3"/>
      <c r="IL6" s="25">
        <v>1</v>
      </c>
      <c r="IM6" s="3">
        <v>3</v>
      </c>
      <c r="IN6" s="25">
        <v>1</v>
      </c>
      <c r="IO6" s="3">
        <v>5</v>
      </c>
      <c r="IP6" s="25">
        <v>1</v>
      </c>
      <c r="IQ6" s="3"/>
      <c r="IR6" s="25">
        <v>1</v>
      </c>
      <c r="IS6" s="23">
        <f>SUM(II6,IK6,IM6,IO6,IQ6)</f>
        <v>8</v>
      </c>
      <c r="IT6" s="83">
        <f t="shared" si="38"/>
        <v>0.9</v>
      </c>
      <c r="IU6" s="3"/>
      <c r="IV6" s="25">
        <v>1</v>
      </c>
      <c r="IW6" s="3"/>
      <c r="IX6" s="25">
        <v>1</v>
      </c>
      <c r="IY6" s="3"/>
      <c r="IZ6" s="25">
        <v>1</v>
      </c>
      <c r="JA6" s="3"/>
      <c r="JB6" s="25">
        <v>1</v>
      </c>
      <c r="JC6" s="3">
        <v>11</v>
      </c>
      <c r="JD6" s="25">
        <v>1</v>
      </c>
      <c r="JE6" s="23">
        <f>SUM(IU6,IW6,IY6,JA6,JC6)</f>
        <v>11</v>
      </c>
      <c r="JF6" s="83">
        <f t="shared" si="40"/>
        <v>1</v>
      </c>
      <c r="JG6" s="3">
        <v>5</v>
      </c>
      <c r="JH6" s="25">
        <v>1</v>
      </c>
      <c r="JI6" s="3"/>
      <c r="JJ6" s="25">
        <v>0.9</v>
      </c>
      <c r="JK6" s="3">
        <v>3</v>
      </c>
      <c r="JL6" s="25">
        <v>0.8</v>
      </c>
      <c r="JM6" s="3"/>
      <c r="JN6" s="25">
        <v>1</v>
      </c>
      <c r="JO6" s="3"/>
      <c r="JP6" s="25">
        <v>1</v>
      </c>
      <c r="JQ6" s="23">
        <f>SUM(JG6,JI6,JK6,JM6,JO6)</f>
        <v>8</v>
      </c>
      <c r="JR6" s="83">
        <f t="shared" si="42"/>
        <v>0.94000000000000006</v>
      </c>
      <c r="JS6" s="3"/>
      <c r="JT6" s="25">
        <v>0.9</v>
      </c>
      <c r="JU6" s="3"/>
      <c r="JV6" s="25">
        <v>1</v>
      </c>
      <c r="JW6" s="3"/>
      <c r="JX6" s="25">
        <v>0.9</v>
      </c>
      <c r="JY6" s="23">
        <f t="shared" si="43"/>
        <v>0</v>
      </c>
      <c r="JZ6" s="83">
        <f t="shared" si="44"/>
        <v>0.93333333333333324</v>
      </c>
      <c r="KA6" s="84">
        <f t="shared" si="45"/>
        <v>35</v>
      </c>
      <c r="KB6" s="134">
        <f t="shared" si="46"/>
        <v>0.87466666666666659</v>
      </c>
      <c r="KC6" s="3">
        <v>8</v>
      </c>
      <c r="KD6" s="25">
        <v>1</v>
      </c>
      <c r="KE6" s="3">
        <v>0</v>
      </c>
      <c r="KF6" s="25">
        <v>1</v>
      </c>
      <c r="KG6" s="23">
        <f t="shared" si="47"/>
        <v>8</v>
      </c>
      <c r="KH6" s="83">
        <f>AVERAGE(KD6,KF6)</f>
        <v>1</v>
      </c>
      <c r="KI6" s="3"/>
      <c r="KJ6" s="25">
        <v>0</v>
      </c>
      <c r="KK6" s="3"/>
      <c r="KL6" s="25">
        <v>0</v>
      </c>
      <c r="KM6" s="3"/>
      <c r="KN6" s="25">
        <v>0</v>
      </c>
      <c r="KO6" s="3"/>
      <c r="KP6" s="25">
        <v>0</v>
      </c>
      <c r="KQ6" s="3"/>
      <c r="KR6" s="25">
        <v>0</v>
      </c>
      <c r="KS6" s="23">
        <f>SUM(KI6,KK6,KM6,KO6,KQ6)</f>
        <v>0</v>
      </c>
      <c r="KT6" s="83">
        <f t="shared" si="49"/>
        <v>0</v>
      </c>
      <c r="KU6" s="3"/>
      <c r="KV6" s="25">
        <v>0</v>
      </c>
      <c r="KW6" s="3"/>
      <c r="KX6" s="25">
        <v>0</v>
      </c>
      <c r="KY6" s="3"/>
      <c r="KZ6" s="25">
        <v>0</v>
      </c>
      <c r="LA6" s="3"/>
      <c r="LB6" s="25">
        <v>0</v>
      </c>
      <c r="LC6" s="3"/>
      <c r="LD6" s="25">
        <v>0</v>
      </c>
      <c r="LE6" s="23">
        <f>SUM(KU6,KW6,KY6,LA6,LC6)</f>
        <v>0</v>
      </c>
      <c r="LF6" s="83">
        <f t="shared" si="51"/>
        <v>0</v>
      </c>
      <c r="LG6" s="3"/>
      <c r="LH6" s="25">
        <v>0</v>
      </c>
      <c r="LI6" s="3"/>
      <c r="LJ6" s="25">
        <v>0</v>
      </c>
      <c r="LK6" s="3"/>
      <c r="LL6" s="25">
        <v>0</v>
      </c>
      <c r="LM6" s="3"/>
      <c r="LN6" s="25">
        <v>0</v>
      </c>
      <c r="LO6" s="3"/>
      <c r="LP6" s="25">
        <v>0</v>
      </c>
      <c r="LQ6" s="23">
        <f>SUM(LG6,LI6,LK6,LM6,LO6)</f>
        <v>0</v>
      </c>
      <c r="LR6" s="83">
        <f t="shared" si="53"/>
        <v>0</v>
      </c>
      <c r="LS6" s="3"/>
      <c r="LT6" s="25">
        <v>0</v>
      </c>
      <c r="LU6" s="3"/>
      <c r="LV6" s="25">
        <v>0</v>
      </c>
      <c r="LW6" s="3"/>
      <c r="LX6" s="25">
        <v>0</v>
      </c>
      <c r="LY6" s="3"/>
      <c r="LZ6" s="25">
        <v>0</v>
      </c>
      <c r="MA6" s="3"/>
      <c r="MB6" s="25">
        <v>0</v>
      </c>
      <c r="MC6" s="23">
        <f>SUM(LS6,LU6,LW6,LY6,MA6)</f>
        <v>0</v>
      </c>
      <c r="MD6" s="83">
        <f t="shared" si="55"/>
        <v>0</v>
      </c>
      <c r="ME6" s="84">
        <f t="shared" si="56"/>
        <v>8</v>
      </c>
      <c r="MF6" s="134">
        <f t="shared" si="57"/>
        <v>0.2</v>
      </c>
    </row>
    <row r="7" spans="1:344">
      <c r="B7" s="2" t="s">
        <v>52</v>
      </c>
      <c r="C7" s="5">
        <f>25 + 26 + 9 + 23 + 2 + 23</f>
        <v>108</v>
      </c>
      <c r="D7" s="3">
        <f xml:space="preserve"> 19 + 9</f>
        <v>28</v>
      </c>
      <c r="E7" s="3"/>
      <c r="F7" s="3"/>
      <c r="G7" s="3">
        <v>31</v>
      </c>
      <c r="H7" s="10"/>
      <c r="I7" s="10"/>
      <c r="J7" s="3">
        <v>8</v>
      </c>
      <c r="K7" s="3"/>
      <c r="L7" s="3">
        <v>5</v>
      </c>
      <c r="M7" s="3">
        <v>7</v>
      </c>
      <c r="N7" s="5">
        <f t="shared" si="4"/>
        <v>79</v>
      </c>
      <c r="O7" s="19">
        <v>0</v>
      </c>
      <c r="P7" s="25">
        <v>1</v>
      </c>
      <c r="Q7" s="183"/>
      <c r="R7" s="10"/>
      <c r="S7" s="3">
        <v>0</v>
      </c>
      <c r="T7" s="25">
        <v>1</v>
      </c>
      <c r="U7" s="3">
        <v>0</v>
      </c>
      <c r="V7" s="25">
        <v>1</v>
      </c>
      <c r="W7" s="3">
        <v>0</v>
      </c>
      <c r="X7" s="25">
        <v>1</v>
      </c>
      <c r="Y7" s="3"/>
      <c r="Z7" s="25">
        <v>1</v>
      </c>
      <c r="AA7" s="23" t="s">
        <v>96</v>
      </c>
      <c r="AB7" s="104">
        <v>0</v>
      </c>
      <c r="AC7" s="10"/>
      <c r="AD7" s="10"/>
      <c r="AE7" s="23" t="s">
        <v>96</v>
      </c>
      <c r="AF7" s="104">
        <v>0</v>
      </c>
      <c r="AG7" s="23" t="s">
        <v>96</v>
      </c>
      <c r="AH7" s="104">
        <v>0</v>
      </c>
      <c r="AI7" s="3">
        <v>0</v>
      </c>
      <c r="AJ7" s="25">
        <v>1</v>
      </c>
      <c r="AK7" s="3">
        <v>12</v>
      </c>
      <c r="AL7" s="25">
        <v>1</v>
      </c>
      <c r="AM7" s="3">
        <v>0</v>
      </c>
      <c r="AN7" s="25">
        <v>1</v>
      </c>
      <c r="AO7" s="10"/>
      <c r="AP7" s="10"/>
      <c r="AQ7" s="3">
        <v>0</v>
      </c>
      <c r="AR7" s="25">
        <v>1</v>
      </c>
      <c r="AS7" s="3">
        <v>28</v>
      </c>
      <c r="AT7" s="25">
        <v>1</v>
      </c>
      <c r="AU7" s="3"/>
      <c r="AV7" s="25">
        <v>1</v>
      </c>
      <c r="AW7" s="3"/>
      <c r="AX7" s="25">
        <v>1</v>
      </c>
      <c r="AY7" s="3">
        <v>0</v>
      </c>
      <c r="AZ7" s="25">
        <v>1</v>
      </c>
      <c r="BA7" s="10"/>
      <c r="BB7" s="10"/>
      <c r="BC7" s="3">
        <v>0</v>
      </c>
      <c r="BD7" s="25">
        <v>1</v>
      </c>
      <c r="BE7" s="3"/>
      <c r="BF7" s="25">
        <v>1</v>
      </c>
      <c r="BG7" s="3">
        <v>5</v>
      </c>
      <c r="BH7" s="25">
        <v>1</v>
      </c>
      <c r="BI7" s="3"/>
      <c r="BJ7" s="25">
        <v>1</v>
      </c>
      <c r="BK7" s="3"/>
      <c r="BL7" s="25">
        <v>1</v>
      </c>
      <c r="BM7" s="10"/>
      <c r="BN7" s="61"/>
      <c r="BO7" s="186">
        <f t="shared" si="5"/>
        <v>45</v>
      </c>
      <c r="BP7" s="77">
        <f t="shared" si="6"/>
        <v>0.8571428571428571</v>
      </c>
      <c r="BQ7" s="35">
        <v>6</v>
      </c>
      <c r="BR7" s="25">
        <v>1</v>
      </c>
      <c r="BS7" s="3">
        <v>32</v>
      </c>
      <c r="BT7" s="25">
        <v>1</v>
      </c>
      <c r="BU7" s="3">
        <v>21</v>
      </c>
      <c r="BV7" s="25">
        <v>1</v>
      </c>
      <c r="BW7" s="3">
        <v>16</v>
      </c>
      <c r="BX7" s="25">
        <v>1</v>
      </c>
      <c r="BY7" s="3">
        <v>0</v>
      </c>
      <c r="BZ7" s="25">
        <v>1</v>
      </c>
      <c r="CA7" s="23">
        <f t="shared" si="7"/>
        <v>75</v>
      </c>
      <c r="CB7" s="83">
        <f t="shared" si="8"/>
        <v>1</v>
      </c>
      <c r="CC7" s="3">
        <v>5</v>
      </c>
      <c r="CD7" s="25">
        <v>1</v>
      </c>
      <c r="CE7" s="3">
        <v>17</v>
      </c>
      <c r="CF7" s="25">
        <v>1</v>
      </c>
      <c r="CG7" s="3">
        <v>9</v>
      </c>
      <c r="CH7" s="25">
        <v>1</v>
      </c>
      <c r="CI7" s="3">
        <v>1</v>
      </c>
      <c r="CJ7" s="25">
        <v>0.5</v>
      </c>
      <c r="CK7" s="109"/>
      <c r="CL7" s="110">
        <v>0</v>
      </c>
      <c r="CM7" s="23">
        <f t="shared" si="9"/>
        <v>32</v>
      </c>
      <c r="CN7" s="83">
        <f t="shared" si="10"/>
        <v>0.7</v>
      </c>
      <c r="CO7" s="109"/>
      <c r="CP7" s="112">
        <v>0</v>
      </c>
      <c r="CQ7" s="3"/>
      <c r="CR7" s="25">
        <v>1</v>
      </c>
      <c r="CS7" s="76"/>
      <c r="CT7" s="122">
        <v>0</v>
      </c>
      <c r="CU7" s="76"/>
      <c r="CV7" s="122">
        <v>0</v>
      </c>
      <c r="CW7" s="3"/>
      <c r="CX7" s="25">
        <v>0.7</v>
      </c>
      <c r="CY7" s="23">
        <f t="shared" si="11"/>
        <v>0</v>
      </c>
      <c r="CZ7" s="83">
        <f t="shared" si="12"/>
        <v>0.42499999999999999</v>
      </c>
      <c r="DA7" s="3"/>
      <c r="DB7" s="25">
        <v>1</v>
      </c>
      <c r="DC7" s="3"/>
      <c r="DD7" s="25">
        <v>0.5</v>
      </c>
      <c r="DE7" s="3"/>
      <c r="DF7" s="25">
        <v>0.3</v>
      </c>
      <c r="DG7" s="3"/>
      <c r="DH7" s="25">
        <v>0.2</v>
      </c>
      <c r="DI7" s="3">
        <v>8</v>
      </c>
      <c r="DJ7" s="25">
        <v>0.8</v>
      </c>
      <c r="DK7" s="23">
        <f t="shared" si="13"/>
        <v>8</v>
      </c>
      <c r="DL7" s="83">
        <f t="shared" si="14"/>
        <v>0.55999999999999994</v>
      </c>
      <c r="DM7" s="3"/>
      <c r="DN7" s="25">
        <v>0.2</v>
      </c>
      <c r="DO7" s="109"/>
      <c r="DP7" s="109">
        <v>0</v>
      </c>
      <c r="DQ7" s="84">
        <f t="shared" si="15"/>
        <v>115</v>
      </c>
      <c r="DR7" s="85">
        <f t="shared" si="16"/>
        <v>0.6947368421052631</v>
      </c>
      <c r="DS7" s="109"/>
      <c r="DT7" s="109">
        <v>0</v>
      </c>
      <c r="DU7" s="3"/>
      <c r="DV7" s="25">
        <v>0</v>
      </c>
      <c r="DW7" s="3"/>
      <c r="DX7" s="25">
        <v>0</v>
      </c>
      <c r="DY7" s="23">
        <f t="shared" si="58"/>
        <v>0</v>
      </c>
      <c r="DZ7" s="83">
        <f t="shared" ref="DZ7:DZ10" si="59">AVERAGE(DT7,DV7,DX7)</f>
        <v>0</v>
      </c>
      <c r="EA7" s="3"/>
      <c r="EB7" s="25">
        <v>0</v>
      </c>
      <c r="EC7" s="3"/>
      <c r="ED7" s="25">
        <v>0</v>
      </c>
      <c r="EE7" s="3"/>
      <c r="EF7" s="25">
        <v>0</v>
      </c>
      <c r="EG7" s="3"/>
      <c r="EH7" s="25">
        <v>0.2</v>
      </c>
      <c r="EI7" s="3"/>
      <c r="EJ7" s="25">
        <v>0</v>
      </c>
      <c r="EK7" s="23">
        <f t="shared" ref="EK7:EK8" si="60">SUM(EA7,EC7,EE7,EG7,EI7)</f>
        <v>0</v>
      </c>
      <c r="EL7" s="83">
        <f t="shared" si="18"/>
        <v>0.04</v>
      </c>
      <c r="EM7" s="3"/>
      <c r="EN7" s="25">
        <v>0</v>
      </c>
      <c r="EO7" s="3"/>
      <c r="EP7" s="25">
        <v>0.5</v>
      </c>
      <c r="EQ7" s="3"/>
      <c r="ER7" s="25">
        <v>0.5</v>
      </c>
      <c r="ES7" s="3">
        <v>11</v>
      </c>
      <c r="ET7" s="25">
        <v>0.2</v>
      </c>
      <c r="EU7" s="3"/>
      <c r="EV7" s="25">
        <v>0</v>
      </c>
      <c r="EW7" s="23">
        <f t="shared" ref="EW7:EW8" si="61">SUM(EM7,EO7,EQ7,ES7,EU7)</f>
        <v>11</v>
      </c>
      <c r="EX7" s="83">
        <f t="shared" si="20"/>
        <v>0.24</v>
      </c>
      <c r="EY7" s="3"/>
      <c r="EZ7" s="25">
        <v>0.5</v>
      </c>
      <c r="FA7" s="3">
        <v>7</v>
      </c>
      <c r="FB7" s="25">
        <v>0.5</v>
      </c>
      <c r="FC7" s="3"/>
      <c r="FD7" s="25">
        <v>0.5</v>
      </c>
      <c r="FE7" s="3"/>
      <c r="FF7" s="25">
        <v>0.5</v>
      </c>
      <c r="FG7" s="3"/>
      <c r="FH7" s="25">
        <v>0</v>
      </c>
      <c r="FI7" s="23">
        <f t="shared" ref="FI7:FI8" si="62">SUM(EY7,FA7,FC7,FE7,FG7)</f>
        <v>7</v>
      </c>
      <c r="FJ7" s="83">
        <f t="shared" si="22"/>
        <v>0.4</v>
      </c>
      <c r="FK7" s="3"/>
      <c r="FL7" s="25">
        <v>0.5</v>
      </c>
      <c r="FM7" s="3"/>
      <c r="FN7" s="25">
        <v>0</v>
      </c>
      <c r="FO7" s="3"/>
      <c r="FP7" s="25">
        <v>1</v>
      </c>
      <c r="FQ7" s="3"/>
      <c r="FR7" s="25">
        <v>0.5</v>
      </c>
      <c r="FS7" s="3"/>
      <c r="FT7" s="25">
        <v>0</v>
      </c>
      <c r="FU7" s="23">
        <f t="shared" ref="FU7:FU8" si="63">SUM(FK7,FM7,FO7,FQ7,FS7)</f>
        <v>0</v>
      </c>
      <c r="FV7" s="83">
        <f t="shared" si="24"/>
        <v>0.4</v>
      </c>
      <c r="FW7" s="84">
        <f t="shared" si="25"/>
        <v>18</v>
      </c>
      <c r="FX7" s="134">
        <f t="shared" si="26"/>
        <v>0.21600000000000003</v>
      </c>
      <c r="FY7" s="3"/>
      <c r="FZ7" s="25">
        <v>0.1</v>
      </c>
      <c r="GA7" s="3"/>
      <c r="GB7" s="25">
        <v>0</v>
      </c>
      <c r="GC7" s="3">
        <v>2</v>
      </c>
      <c r="GD7" s="25">
        <v>0.2</v>
      </c>
      <c r="GE7" s="3"/>
      <c r="GF7" s="25">
        <v>0.5</v>
      </c>
      <c r="GG7" s="3"/>
      <c r="GH7" s="25">
        <v>0</v>
      </c>
      <c r="GI7" s="23">
        <f t="shared" ref="GI7:GI8" si="64">SUM(FY7,GA7,GC7,GE7,GG7)</f>
        <v>2</v>
      </c>
      <c r="GJ7" s="83">
        <f t="shared" si="28"/>
        <v>0.16</v>
      </c>
      <c r="GK7" s="3"/>
      <c r="GL7" s="25">
        <v>0.1</v>
      </c>
      <c r="GM7" s="3"/>
      <c r="GN7" s="25">
        <v>0</v>
      </c>
      <c r="GO7" s="3"/>
      <c r="GP7" s="25">
        <v>0</v>
      </c>
      <c r="GQ7" s="3"/>
      <c r="GR7" s="25">
        <v>0</v>
      </c>
      <c r="GS7" s="3"/>
      <c r="GT7" s="25">
        <v>0</v>
      </c>
      <c r="GU7" s="23">
        <f t="shared" ref="GU7:GU8" si="65">SUM(GK7,GM7,GO7,GQ7,GS7)</f>
        <v>0</v>
      </c>
      <c r="GV7" s="83">
        <f t="shared" si="30"/>
        <v>0.02</v>
      </c>
      <c r="GW7" s="3"/>
      <c r="GX7" s="25">
        <v>0.5</v>
      </c>
      <c r="GY7" s="3">
        <v>5</v>
      </c>
      <c r="GZ7" s="25">
        <v>0.8</v>
      </c>
      <c r="HA7" s="3">
        <v>13</v>
      </c>
      <c r="HB7" s="25">
        <v>0.5</v>
      </c>
      <c r="HC7" s="3"/>
      <c r="HD7" s="25">
        <v>0</v>
      </c>
      <c r="HE7" s="3"/>
      <c r="HF7" s="25">
        <v>0</v>
      </c>
      <c r="HG7" s="23">
        <f t="shared" ref="HG7:HG11" si="66">SUM(GW7,GY7,HA7,HC7,HE7)</f>
        <v>18</v>
      </c>
      <c r="HH7" s="83">
        <f t="shared" si="32"/>
        <v>0.36</v>
      </c>
      <c r="HI7" s="3"/>
      <c r="HJ7" s="25">
        <v>0</v>
      </c>
      <c r="HK7" s="3"/>
      <c r="HL7" s="25">
        <v>0</v>
      </c>
      <c r="HM7" s="3"/>
      <c r="HN7" s="25">
        <v>0</v>
      </c>
      <c r="HO7" s="3"/>
      <c r="HP7" s="25">
        <v>0</v>
      </c>
      <c r="HQ7" s="3"/>
      <c r="HR7" s="25">
        <v>0</v>
      </c>
      <c r="HS7" s="23">
        <f t="shared" si="1"/>
        <v>0</v>
      </c>
      <c r="HT7" s="83">
        <f t="shared" si="2"/>
        <v>0</v>
      </c>
      <c r="HU7" s="84">
        <f t="shared" si="33"/>
        <v>20</v>
      </c>
      <c r="HV7" s="134">
        <f t="shared" si="34"/>
        <v>0.13500000000000001</v>
      </c>
      <c r="HW7" s="3"/>
      <c r="HX7" s="25">
        <v>0</v>
      </c>
      <c r="HY7" s="3"/>
      <c r="HZ7" s="25">
        <v>0</v>
      </c>
      <c r="IA7" s="3"/>
      <c r="IB7" s="25">
        <v>0</v>
      </c>
      <c r="IC7" s="3"/>
      <c r="ID7" s="25">
        <v>0</v>
      </c>
      <c r="IE7" s="3"/>
      <c r="IF7" s="25">
        <v>0</v>
      </c>
      <c r="IG7" s="23">
        <f t="shared" ref="IG7:IG8" si="67">SUM(HW7,HY7,IA7,IC7,IE7)</f>
        <v>0</v>
      </c>
      <c r="IH7" s="83">
        <f t="shared" si="36"/>
        <v>0</v>
      </c>
      <c r="II7" s="3"/>
      <c r="IJ7" s="25">
        <v>0</v>
      </c>
      <c r="IK7" s="3"/>
      <c r="IL7" s="25">
        <v>0</v>
      </c>
      <c r="IM7" s="3"/>
      <c r="IN7" s="25">
        <v>0</v>
      </c>
      <c r="IO7" s="3"/>
      <c r="IP7" s="25">
        <v>0</v>
      </c>
      <c r="IQ7" s="3"/>
      <c r="IR7" s="25">
        <v>0</v>
      </c>
      <c r="IS7" s="23">
        <f t="shared" ref="IS7:IS8" si="68">SUM(II7,IK7,IM7,IO7,IQ7)</f>
        <v>0</v>
      </c>
      <c r="IT7" s="83">
        <f t="shared" si="38"/>
        <v>0</v>
      </c>
      <c r="IU7" s="3"/>
      <c r="IV7" s="25">
        <v>0</v>
      </c>
      <c r="IW7" s="3"/>
      <c r="IX7" s="25">
        <v>0</v>
      </c>
      <c r="IY7" s="3"/>
      <c r="IZ7" s="25">
        <v>0</v>
      </c>
      <c r="JA7" s="3"/>
      <c r="JB7" s="25">
        <v>0</v>
      </c>
      <c r="JC7" s="3"/>
      <c r="JD7" s="25">
        <v>0</v>
      </c>
      <c r="JE7" s="23">
        <f t="shared" ref="JE7:JE8" si="69">SUM(IU7,IW7,IY7,JA7,JC7)</f>
        <v>0</v>
      </c>
      <c r="JF7" s="83">
        <f t="shared" si="40"/>
        <v>0</v>
      </c>
      <c r="JG7" s="3"/>
      <c r="JH7" s="25">
        <v>0</v>
      </c>
      <c r="JI7" s="3">
        <v>1</v>
      </c>
      <c r="JJ7" s="25">
        <v>0.1</v>
      </c>
      <c r="JK7" s="3"/>
      <c r="JL7" s="25">
        <v>0</v>
      </c>
      <c r="JM7" s="3"/>
      <c r="JN7" s="25">
        <v>0</v>
      </c>
      <c r="JO7" s="3"/>
      <c r="JP7" s="25">
        <v>0</v>
      </c>
      <c r="JQ7" s="23">
        <f t="shared" ref="JQ7:JQ8" si="70">SUM(JG7,JI7,JK7,JM7,JO7)</f>
        <v>1</v>
      </c>
      <c r="JR7" s="83">
        <f t="shared" si="42"/>
        <v>0.02</v>
      </c>
      <c r="JS7" s="3">
        <v>4</v>
      </c>
      <c r="JT7" s="25">
        <v>0.1</v>
      </c>
      <c r="JU7" s="3"/>
      <c r="JV7" s="25">
        <v>0</v>
      </c>
      <c r="JW7" s="3">
        <v>2</v>
      </c>
      <c r="JX7" s="25">
        <v>0.1</v>
      </c>
      <c r="JY7" s="23">
        <f t="shared" si="43"/>
        <v>6</v>
      </c>
      <c r="JZ7" s="83">
        <f t="shared" si="44"/>
        <v>6.6666666666666666E-2</v>
      </c>
      <c r="KA7" s="84">
        <f t="shared" si="45"/>
        <v>7</v>
      </c>
      <c r="KB7" s="134">
        <f t="shared" si="46"/>
        <v>1.7333333333333333E-2</v>
      </c>
      <c r="KC7" s="3"/>
      <c r="KD7" s="25">
        <v>0</v>
      </c>
      <c r="KE7" s="3"/>
      <c r="KF7" s="25">
        <v>0</v>
      </c>
      <c r="KG7" s="23">
        <f t="shared" si="47"/>
        <v>0</v>
      </c>
      <c r="KH7" s="83">
        <f t="shared" ref="KH7:KH11" si="71">AVERAGE(KD7,KF7)</f>
        <v>0</v>
      </c>
      <c r="KI7" s="3"/>
      <c r="KJ7" s="25">
        <v>0</v>
      </c>
      <c r="KK7" s="3"/>
      <c r="KL7" s="25">
        <v>0</v>
      </c>
      <c r="KM7" s="3"/>
      <c r="KN7" s="25">
        <v>0</v>
      </c>
      <c r="KO7" s="3"/>
      <c r="KP7" s="25">
        <v>0</v>
      </c>
      <c r="KQ7" s="3"/>
      <c r="KR7" s="25">
        <v>0</v>
      </c>
      <c r="KS7" s="23">
        <f t="shared" ref="KS7:KS8" si="72">SUM(KI7,KK7,KM7,KO7,KQ7)</f>
        <v>0</v>
      </c>
      <c r="KT7" s="83">
        <f t="shared" si="49"/>
        <v>0</v>
      </c>
      <c r="KU7" s="3"/>
      <c r="KV7" s="25">
        <v>0</v>
      </c>
      <c r="KW7" s="3"/>
      <c r="KX7" s="25">
        <v>0</v>
      </c>
      <c r="KY7" s="3"/>
      <c r="KZ7" s="25">
        <v>0</v>
      </c>
      <c r="LA7" s="3"/>
      <c r="LB7" s="25">
        <v>0</v>
      </c>
      <c r="LC7" s="3"/>
      <c r="LD7" s="25">
        <v>0</v>
      </c>
      <c r="LE7" s="23">
        <f t="shared" ref="LE7:LE8" si="73">SUM(KU7,KW7,KY7,LA7,LC7)</f>
        <v>0</v>
      </c>
      <c r="LF7" s="83">
        <f t="shared" si="51"/>
        <v>0</v>
      </c>
      <c r="LG7" s="3"/>
      <c r="LH7" s="25">
        <v>0</v>
      </c>
      <c r="LI7" s="3"/>
      <c r="LJ7" s="25">
        <v>0</v>
      </c>
      <c r="LK7" s="3"/>
      <c r="LL7" s="25">
        <v>0</v>
      </c>
      <c r="LM7" s="3"/>
      <c r="LN7" s="25">
        <v>0</v>
      </c>
      <c r="LO7" s="3"/>
      <c r="LP7" s="25">
        <v>0</v>
      </c>
      <c r="LQ7" s="23">
        <f t="shared" ref="LQ7:LQ8" si="74">SUM(LG7,LI7,LK7,LM7,LO7)</f>
        <v>0</v>
      </c>
      <c r="LR7" s="83">
        <f t="shared" si="53"/>
        <v>0</v>
      </c>
      <c r="LS7" s="3"/>
      <c r="LT7" s="25">
        <v>0</v>
      </c>
      <c r="LU7" s="3"/>
      <c r="LV7" s="25">
        <v>0</v>
      </c>
      <c r="LW7" s="3"/>
      <c r="LX7" s="25">
        <v>0</v>
      </c>
      <c r="LY7" s="3"/>
      <c r="LZ7" s="25">
        <v>0</v>
      </c>
      <c r="MA7" s="3"/>
      <c r="MB7" s="25">
        <v>0</v>
      </c>
      <c r="MC7" s="23">
        <f t="shared" ref="MC7:MC8" si="75">SUM(LS7,LU7,LW7,LY7,MA7)</f>
        <v>0</v>
      </c>
      <c r="MD7" s="83">
        <f t="shared" si="55"/>
        <v>0</v>
      </c>
      <c r="ME7" s="84">
        <f t="shared" si="56"/>
        <v>0</v>
      </c>
      <c r="MF7" s="134">
        <f t="shared" si="57"/>
        <v>0</v>
      </c>
    </row>
    <row r="8" spans="1:344">
      <c r="B8" s="88" t="s">
        <v>54</v>
      </c>
      <c r="C8" s="89"/>
      <c r="D8" s="36"/>
      <c r="E8" s="36"/>
      <c r="F8" s="36"/>
      <c r="G8" s="36"/>
      <c r="H8" s="90"/>
      <c r="I8" s="90"/>
      <c r="J8" s="36"/>
      <c r="K8" s="36"/>
      <c r="L8" s="36"/>
      <c r="M8" s="36"/>
      <c r="N8" s="89"/>
      <c r="O8" s="91"/>
      <c r="P8" s="25">
        <v>0</v>
      </c>
      <c r="Q8" s="184"/>
      <c r="R8" s="90"/>
      <c r="S8" s="36"/>
      <c r="T8" s="25">
        <v>0</v>
      </c>
      <c r="U8" s="36"/>
      <c r="V8" s="25">
        <v>0</v>
      </c>
      <c r="W8" s="91"/>
      <c r="X8" s="25">
        <v>0</v>
      </c>
      <c r="Y8" s="36"/>
      <c r="Z8" s="25">
        <v>0</v>
      </c>
      <c r="AA8" s="93"/>
      <c r="AB8" s="104">
        <v>0</v>
      </c>
      <c r="AC8" s="10"/>
      <c r="AD8" s="10"/>
      <c r="AE8" s="23"/>
      <c r="AF8" s="104">
        <v>0</v>
      </c>
      <c r="AG8" s="23"/>
      <c r="AH8" s="104">
        <v>0</v>
      </c>
      <c r="AI8" s="36"/>
      <c r="AJ8" s="25">
        <v>0</v>
      </c>
      <c r="AK8" s="36"/>
      <c r="AL8" s="25">
        <v>0</v>
      </c>
      <c r="AM8" s="36"/>
      <c r="AN8" s="25">
        <v>0</v>
      </c>
      <c r="AO8" s="90"/>
      <c r="AP8" s="90"/>
      <c r="AQ8" s="36"/>
      <c r="AR8" s="25">
        <v>0</v>
      </c>
      <c r="AS8" s="36"/>
      <c r="AT8" s="25">
        <v>0</v>
      </c>
      <c r="AU8" s="36"/>
      <c r="AV8" s="25">
        <v>0</v>
      </c>
      <c r="AW8" s="36"/>
      <c r="AX8" s="25">
        <v>0</v>
      </c>
      <c r="AY8" s="36"/>
      <c r="AZ8" s="25">
        <v>0</v>
      </c>
      <c r="BA8" s="90"/>
      <c r="BB8" s="90"/>
      <c r="BC8" s="36"/>
      <c r="BD8" s="25">
        <v>0</v>
      </c>
      <c r="BE8" s="36"/>
      <c r="BF8" s="25">
        <v>0</v>
      </c>
      <c r="BG8" s="36"/>
      <c r="BH8" s="25">
        <v>0</v>
      </c>
      <c r="BI8" s="36"/>
      <c r="BJ8" s="25">
        <v>0</v>
      </c>
      <c r="BK8" s="36"/>
      <c r="BL8" s="25">
        <v>0</v>
      </c>
      <c r="BM8" s="90"/>
      <c r="BN8" s="94"/>
      <c r="BO8" s="187">
        <f t="shared" si="5"/>
        <v>0</v>
      </c>
      <c r="BP8" s="77">
        <f t="shared" si="6"/>
        <v>0</v>
      </c>
      <c r="BQ8" s="188"/>
      <c r="BR8" s="25">
        <v>0</v>
      </c>
      <c r="BS8" s="36"/>
      <c r="BT8" s="25">
        <v>0</v>
      </c>
      <c r="BU8" s="36"/>
      <c r="BV8" s="25">
        <v>0</v>
      </c>
      <c r="BW8" s="36"/>
      <c r="BX8" s="25">
        <v>0</v>
      </c>
      <c r="BY8" s="36"/>
      <c r="BZ8" s="25">
        <v>0</v>
      </c>
      <c r="CA8" s="93">
        <f t="shared" si="7"/>
        <v>0</v>
      </c>
      <c r="CB8" s="95">
        <f t="shared" si="8"/>
        <v>0</v>
      </c>
      <c r="CC8" s="36"/>
      <c r="CD8" s="92">
        <v>0</v>
      </c>
      <c r="CE8" s="36"/>
      <c r="CF8" s="92">
        <v>0</v>
      </c>
      <c r="CG8" s="36"/>
      <c r="CH8" s="92">
        <v>0</v>
      </c>
      <c r="CI8" s="36"/>
      <c r="CJ8" s="92">
        <v>0</v>
      </c>
      <c r="CK8" s="111"/>
      <c r="CL8" s="112">
        <v>0</v>
      </c>
      <c r="CM8" s="23">
        <f t="shared" si="9"/>
        <v>0</v>
      </c>
      <c r="CN8" s="83">
        <f t="shared" si="10"/>
        <v>0</v>
      </c>
      <c r="CO8" s="111"/>
      <c r="CP8" s="112">
        <v>0</v>
      </c>
      <c r="CQ8" s="36"/>
      <c r="CR8" s="92">
        <v>0</v>
      </c>
      <c r="CS8" s="123"/>
      <c r="CT8" s="122">
        <v>0</v>
      </c>
      <c r="CU8" s="123"/>
      <c r="CV8" s="122">
        <v>0</v>
      </c>
      <c r="CW8" s="36"/>
      <c r="CX8" s="92">
        <v>0</v>
      </c>
      <c r="CY8" s="23">
        <f t="shared" si="11"/>
        <v>0</v>
      </c>
      <c r="CZ8" s="83">
        <f t="shared" si="12"/>
        <v>0</v>
      </c>
      <c r="DA8" s="36"/>
      <c r="DB8" s="92">
        <v>0</v>
      </c>
      <c r="DC8" s="36"/>
      <c r="DD8" s="92">
        <v>0</v>
      </c>
      <c r="DE8" s="36"/>
      <c r="DF8" s="92">
        <v>0</v>
      </c>
      <c r="DG8" s="36"/>
      <c r="DH8" s="92">
        <v>0</v>
      </c>
      <c r="DI8" s="36"/>
      <c r="DJ8" s="92">
        <v>0</v>
      </c>
      <c r="DK8" s="23">
        <f t="shared" si="13"/>
        <v>0</v>
      </c>
      <c r="DL8" s="83">
        <f t="shared" si="14"/>
        <v>0</v>
      </c>
      <c r="DM8" s="36"/>
      <c r="DN8" s="25">
        <v>0</v>
      </c>
      <c r="DO8" s="111"/>
      <c r="DP8" s="111">
        <v>0</v>
      </c>
      <c r="DQ8" s="84">
        <f t="shared" si="15"/>
        <v>0</v>
      </c>
      <c r="DR8" s="85">
        <f t="shared" si="16"/>
        <v>0</v>
      </c>
      <c r="DS8" s="109"/>
      <c r="DT8" s="109">
        <v>0</v>
      </c>
      <c r="DU8" s="3"/>
      <c r="DV8" s="25">
        <v>0</v>
      </c>
      <c r="DW8" s="3"/>
      <c r="DX8" s="25">
        <v>0</v>
      </c>
      <c r="DY8" s="23">
        <f t="shared" si="58"/>
        <v>0</v>
      </c>
      <c r="DZ8" s="83">
        <f t="shared" si="59"/>
        <v>0</v>
      </c>
      <c r="EA8" s="3"/>
      <c r="EB8" s="25">
        <v>0</v>
      </c>
      <c r="EC8" s="3"/>
      <c r="ED8" s="25">
        <v>0</v>
      </c>
      <c r="EE8" s="3"/>
      <c r="EF8" s="25">
        <v>0</v>
      </c>
      <c r="EG8" s="3"/>
      <c r="EH8" s="25">
        <v>0</v>
      </c>
      <c r="EI8" s="3"/>
      <c r="EJ8" s="25">
        <v>0</v>
      </c>
      <c r="EK8" s="23">
        <f t="shared" si="60"/>
        <v>0</v>
      </c>
      <c r="EL8" s="83">
        <f t="shared" si="18"/>
        <v>0</v>
      </c>
      <c r="EM8" s="3"/>
      <c r="EN8" s="25">
        <v>0</v>
      </c>
      <c r="EO8" s="3"/>
      <c r="EP8" s="25">
        <v>0</v>
      </c>
      <c r="EQ8" s="3"/>
      <c r="ER8" s="25">
        <v>0</v>
      </c>
      <c r="ES8" s="3"/>
      <c r="ET8" s="25">
        <v>0</v>
      </c>
      <c r="EU8" s="3"/>
      <c r="EV8" s="25">
        <v>0</v>
      </c>
      <c r="EW8" s="23">
        <f t="shared" si="61"/>
        <v>0</v>
      </c>
      <c r="EX8" s="83">
        <f t="shared" si="20"/>
        <v>0</v>
      </c>
      <c r="EY8" s="3"/>
      <c r="EZ8" s="25">
        <v>0</v>
      </c>
      <c r="FA8" s="3"/>
      <c r="FB8" s="25">
        <v>0</v>
      </c>
      <c r="FC8" s="3"/>
      <c r="FD8" s="25">
        <v>0</v>
      </c>
      <c r="FE8" s="3"/>
      <c r="FF8" s="25">
        <v>0</v>
      </c>
      <c r="FG8" s="3"/>
      <c r="FH8" s="25">
        <v>0</v>
      </c>
      <c r="FI8" s="23">
        <f t="shared" si="62"/>
        <v>0</v>
      </c>
      <c r="FJ8" s="83">
        <f t="shared" si="22"/>
        <v>0</v>
      </c>
      <c r="FK8" s="3"/>
      <c r="FL8" s="25">
        <v>0</v>
      </c>
      <c r="FM8" s="3"/>
      <c r="FN8" s="25">
        <v>0</v>
      </c>
      <c r="FO8" s="3"/>
      <c r="FP8" s="25">
        <v>0</v>
      </c>
      <c r="FQ8" s="3"/>
      <c r="FR8" s="25">
        <v>0</v>
      </c>
      <c r="FS8" s="3"/>
      <c r="FT8" s="25">
        <v>0</v>
      </c>
      <c r="FU8" s="23">
        <f t="shared" si="63"/>
        <v>0</v>
      </c>
      <c r="FV8" s="83">
        <f t="shared" si="24"/>
        <v>0</v>
      </c>
      <c r="FW8" s="84">
        <f t="shared" si="25"/>
        <v>0</v>
      </c>
      <c r="FX8" s="134">
        <f t="shared" si="26"/>
        <v>0</v>
      </c>
      <c r="FY8" s="3"/>
      <c r="FZ8" s="25">
        <v>0</v>
      </c>
      <c r="GA8" s="3"/>
      <c r="GB8" s="25">
        <v>0</v>
      </c>
      <c r="GC8" s="3"/>
      <c r="GD8" s="25">
        <v>0</v>
      </c>
      <c r="GE8" s="3"/>
      <c r="GF8" s="25">
        <v>0</v>
      </c>
      <c r="GG8" s="3"/>
      <c r="GH8" s="25">
        <v>0</v>
      </c>
      <c r="GI8" s="23">
        <f t="shared" si="64"/>
        <v>0</v>
      </c>
      <c r="GJ8" s="83">
        <f t="shared" si="28"/>
        <v>0</v>
      </c>
      <c r="GK8" s="3"/>
      <c r="GL8" s="25">
        <v>0</v>
      </c>
      <c r="GM8" s="3"/>
      <c r="GN8" s="25">
        <v>0</v>
      </c>
      <c r="GO8" s="3"/>
      <c r="GP8" s="25">
        <v>0</v>
      </c>
      <c r="GQ8" s="3"/>
      <c r="GR8" s="25">
        <v>0</v>
      </c>
      <c r="GS8" s="3"/>
      <c r="GT8" s="25">
        <v>0</v>
      </c>
      <c r="GU8" s="23">
        <f t="shared" si="65"/>
        <v>0</v>
      </c>
      <c r="GV8" s="83">
        <f t="shared" si="30"/>
        <v>0</v>
      </c>
      <c r="GW8" s="3"/>
      <c r="GX8" s="25">
        <v>0</v>
      </c>
      <c r="GY8" s="3"/>
      <c r="GZ8" s="25">
        <v>0</v>
      </c>
      <c r="HA8" s="3"/>
      <c r="HB8" s="25">
        <v>0</v>
      </c>
      <c r="HC8" s="3"/>
      <c r="HD8" s="25">
        <v>0</v>
      </c>
      <c r="HE8" s="3"/>
      <c r="HF8" s="25">
        <v>0</v>
      </c>
      <c r="HG8" s="23">
        <f t="shared" si="66"/>
        <v>0</v>
      </c>
      <c r="HH8" s="83">
        <f t="shared" si="32"/>
        <v>0</v>
      </c>
      <c r="HI8" s="3"/>
      <c r="HJ8" s="25">
        <v>0</v>
      </c>
      <c r="HK8" s="3"/>
      <c r="HL8" s="25">
        <v>0</v>
      </c>
      <c r="HM8" s="3"/>
      <c r="HN8" s="25">
        <v>0</v>
      </c>
      <c r="HO8" s="3"/>
      <c r="HP8" s="25">
        <v>0</v>
      </c>
      <c r="HQ8" s="3"/>
      <c r="HR8" s="25">
        <v>0</v>
      </c>
      <c r="HS8" s="23">
        <f t="shared" si="1"/>
        <v>0</v>
      </c>
      <c r="HT8" s="83">
        <f t="shared" si="2"/>
        <v>0</v>
      </c>
      <c r="HU8" s="84">
        <f t="shared" si="33"/>
        <v>0</v>
      </c>
      <c r="HV8" s="134">
        <f t="shared" si="34"/>
        <v>0</v>
      </c>
      <c r="HW8" s="3"/>
      <c r="HX8" s="25">
        <v>0</v>
      </c>
      <c r="HY8" s="3"/>
      <c r="HZ8" s="25">
        <v>0</v>
      </c>
      <c r="IA8" s="3"/>
      <c r="IB8" s="25">
        <v>0</v>
      </c>
      <c r="IC8" s="3"/>
      <c r="ID8" s="25">
        <v>0</v>
      </c>
      <c r="IE8" s="3"/>
      <c r="IF8" s="25">
        <v>0</v>
      </c>
      <c r="IG8" s="23">
        <f t="shared" si="67"/>
        <v>0</v>
      </c>
      <c r="IH8" s="83">
        <f t="shared" si="36"/>
        <v>0</v>
      </c>
      <c r="II8" s="3"/>
      <c r="IJ8" s="25">
        <v>0</v>
      </c>
      <c r="IK8" s="3"/>
      <c r="IL8" s="25">
        <v>0</v>
      </c>
      <c r="IM8" s="3"/>
      <c r="IN8" s="25">
        <v>0</v>
      </c>
      <c r="IO8" s="3"/>
      <c r="IP8" s="25">
        <v>0</v>
      </c>
      <c r="IQ8" s="3"/>
      <c r="IR8" s="25">
        <v>0</v>
      </c>
      <c r="IS8" s="23">
        <f t="shared" si="68"/>
        <v>0</v>
      </c>
      <c r="IT8" s="83">
        <f t="shared" si="38"/>
        <v>0</v>
      </c>
      <c r="IU8" s="3"/>
      <c r="IV8" s="25">
        <v>0</v>
      </c>
      <c r="IW8" s="3"/>
      <c r="IX8" s="25">
        <v>0</v>
      </c>
      <c r="IY8" s="3"/>
      <c r="IZ8" s="25">
        <v>0</v>
      </c>
      <c r="JA8" s="3"/>
      <c r="JB8" s="25">
        <v>0</v>
      </c>
      <c r="JC8" s="3"/>
      <c r="JD8" s="25">
        <v>0</v>
      </c>
      <c r="JE8" s="23">
        <f t="shared" si="69"/>
        <v>0</v>
      </c>
      <c r="JF8" s="83">
        <f t="shared" si="40"/>
        <v>0</v>
      </c>
      <c r="JG8" s="3"/>
      <c r="JH8" s="25">
        <v>0</v>
      </c>
      <c r="JI8" s="3"/>
      <c r="JJ8" s="25">
        <v>0</v>
      </c>
      <c r="JK8" s="3">
        <v>1</v>
      </c>
      <c r="JL8" s="25">
        <v>0.2</v>
      </c>
      <c r="JM8" s="3"/>
      <c r="JN8" s="25">
        <v>0</v>
      </c>
      <c r="JO8" s="3"/>
      <c r="JP8" s="25">
        <v>0</v>
      </c>
      <c r="JQ8" s="23">
        <f t="shared" si="70"/>
        <v>1</v>
      </c>
      <c r="JR8" s="83">
        <f t="shared" si="42"/>
        <v>0.04</v>
      </c>
      <c r="JS8" s="3"/>
      <c r="JT8" s="25">
        <v>0</v>
      </c>
      <c r="JU8" s="3"/>
      <c r="JV8" s="25">
        <v>0</v>
      </c>
      <c r="JW8" s="3"/>
      <c r="JX8" s="25">
        <v>0</v>
      </c>
      <c r="JY8" s="23">
        <f t="shared" si="43"/>
        <v>0</v>
      </c>
      <c r="JZ8" s="83">
        <f t="shared" si="44"/>
        <v>0</v>
      </c>
      <c r="KA8" s="84">
        <f t="shared" si="45"/>
        <v>1</v>
      </c>
      <c r="KB8" s="134">
        <f t="shared" si="46"/>
        <v>8.0000000000000002E-3</v>
      </c>
      <c r="KC8" s="3"/>
      <c r="KD8" s="25">
        <v>0</v>
      </c>
      <c r="KE8" s="3"/>
      <c r="KF8" s="25">
        <v>0</v>
      </c>
      <c r="KG8" s="23">
        <f t="shared" si="47"/>
        <v>0</v>
      </c>
      <c r="KH8" s="83">
        <f t="shared" si="71"/>
        <v>0</v>
      </c>
      <c r="KI8" s="3"/>
      <c r="KJ8" s="25">
        <v>0</v>
      </c>
      <c r="KK8" s="3"/>
      <c r="KL8" s="25">
        <v>0</v>
      </c>
      <c r="KM8" s="3"/>
      <c r="KN8" s="25">
        <v>0</v>
      </c>
      <c r="KO8" s="3"/>
      <c r="KP8" s="25">
        <v>0</v>
      </c>
      <c r="KQ8" s="3"/>
      <c r="KR8" s="25">
        <v>0</v>
      </c>
      <c r="KS8" s="23">
        <f t="shared" si="72"/>
        <v>0</v>
      </c>
      <c r="KT8" s="83">
        <f t="shared" si="49"/>
        <v>0</v>
      </c>
      <c r="KU8" s="3"/>
      <c r="KV8" s="25">
        <v>0</v>
      </c>
      <c r="KW8" s="3"/>
      <c r="KX8" s="25">
        <v>0</v>
      </c>
      <c r="KY8" s="3"/>
      <c r="KZ8" s="25">
        <v>0</v>
      </c>
      <c r="LA8" s="3"/>
      <c r="LB8" s="25">
        <v>0</v>
      </c>
      <c r="LC8" s="3"/>
      <c r="LD8" s="25">
        <v>0</v>
      </c>
      <c r="LE8" s="23">
        <f t="shared" si="73"/>
        <v>0</v>
      </c>
      <c r="LF8" s="83">
        <f t="shared" si="51"/>
        <v>0</v>
      </c>
      <c r="LG8" s="3"/>
      <c r="LH8" s="25">
        <v>0</v>
      </c>
      <c r="LI8" s="3"/>
      <c r="LJ8" s="25">
        <v>0</v>
      </c>
      <c r="LK8" s="3"/>
      <c r="LL8" s="25">
        <v>0</v>
      </c>
      <c r="LM8" s="3"/>
      <c r="LN8" s="25">
        <v>0</v>
      </c>
      <c r="LO8" s="3"/>
      <c r="LP8" s="25">
        <v>0</v>
      </c>
      <c r="LQ8" s="23">
        <f t="shared" si="74"/>
        <v>0</v>
      </c>
      <c r="LR8" s="83">
        <f t="shared" si="53"/>
        <v>0</v>
      </c>
      <c r="LS8" s="3"/>
      <c r="LT8" s="25">
        <v>0</v>
      </c>
      <c r="LU8" s="3"/>
      <c r="LV8" s="25">
        <v>0</v>
      </c>
      <c r="LW8" s="3"/>
      <c r="LX8" s="25">
        <v>0</v>
      </c>
      <c r="LY8" s="3"/>
      <c r="LZ8" s="25">
        <v>0</v>
      </c>
      <c r="MA8" s="3"/>
      <c r="MB8" s="25">
        <v>0</v>
      </c>
      <c r="MC8" s="23">
        <f t="shared" si="75"/>
        <v>0</v>
      </c>
      <c r="MD8" s="83">
        <f t="shared" si="55"/>
        <v>0</v>
      </c>
      <c r="ME8" s="84">
        <f t="shared" si="56"/>
        <v>0</v>
      </c>
      <c r="MF8" s="134">
        <f t="shared" si="57"/>
        <v>0</v>
      </c>
    </row>
    <row r="9" spans="1:344">
      <c r="B9" s="88" t="s">
        <v>56</v>
      </c>
      <c r="C9" s="89"/>
      <c r="D9" s="36"/>
      <c r="E9" s="36"/>
      <c r="F9" s="36"/>
      <c r="G9" s="36"/>
      <c r="H9" s="90"/>
      <c r="I9" s="90"/>
      <c r="J9" s="36"/>
      <c r="K9" s="36"/>
      <c r="L9" s="36"/>
      <c r="M9" s="36"/>
      <c r="N9" s="89"/>
      <c r="O9" s="91"/>
      <c r="P9" s="25">
        <v>0</v>
      </c>
      <c r="Q9" s="184"/>
      <c r="R9" s="90"/>
      <c r="S9" s="36"/>
      <c r="T9" s="25">
        <v>0</v>
      </c>
      <c r="U9" s="36"/>
      <c r="V9" s="25">
        <v>0</v>
      </c>
      <c r="W9" s="91"/>
      <c r="X9" s="25">
        <v>0</v>
      </c>
      <c r="Y9" s="36"/>
      <c r="Z9" s="25">
        <v>0</v>
      </c>
      <c r="AA9" s="93"/>
      <c r="AB9" s="104">
        <v>0</v>
      </c>
      <c r="AC9" s="10"/>
      <c r="AD9" s="10"/>
      <c r="AE9" s="23"/>
      <c r="AF9" s="104">
        <v>0</v>
      </c>
      <c r="AG9" s="23"/>
      <c r="AH9" s="104">
        <v>0</v>
      </c>
      <c r="AI9" s="36"/>
      <c r="AJ9" s="25">
        <v>0</v>
      </c>
      <c r="AK9" s="36"/>
      <c r="AL9" s="25">
        <v>0</v>
      </c>
      <c r="AM9" s="36"/>
      <c r="AN9" s="25">
        <v>0</v>
      </c>
      <c r="AO9" s="90"/>
      <c r="AP9" s="90"/>
      <c r="AQ9" s="36"/>
      <c r="AR9" s="25">
        <v>0</v>
      </c>
      <c r="AS9" s="36"/>
      <c r="AT9" s="25">
        <v>0</v>
      </c>
      <c r="AU9" s="36"/>
      <c r="AV9" s="25">
        <v>0</v>
      </c>
      <c r="AW9" s="36"/>
      <c r="AX9" s="25">
        <v>0</v>
      </c>
      <c r="AY9" s="36"/>
      <c r="AZ9" s="25">
        <v>0</v>
      </c>
      <c r="BA9" s="90"/>
      <c r="BB9" s="90"/>
      <c r="BC9" s="36"/>
      <c r="BD9" s="25">
        <v>0</v>
      </c>
      <c r="BE9" s="36"/>
      <c r="BF9" s="25">
        <v>0</v>
      </c>
      <c r="BG9" s="36"/>
      <c r="BH9" s="25">
        <v>0</v>
      </c>
      <c r="BI9" s="36"/>
      <c r="BJ9" s="25">
        <v>0</v>
      </c>
      <c r="BK9" s="36"/>
      <c r="BL9" s="25">
        <v>0</v>
      </c>
      <c r="BM9" s="90"/>
      <c r="BN9" s="94"/>
      <c r="BO9" s="187"/>
      <c r="BP9" s="77">
        <f t="shared" si="6"/>
        <v>0</v>
      </c>
      <c r="BQ9" s="188"/>
      <c r="BR9" s="25">
        <v>0</v>
      </c>
      <c r="BS9" s="36"/>
      <c r="BT9" s="25">
        <v>0</v>
      </c>
      <c r="BU9" s="36"/>
      <c r="BV9" s="25">
        <v>0</v>
      </c>
      <c r="BW9" s="36"/>
      <c r="BX9" s="25">
        <v>0</v>
      </c>
      <c r="BY9" s="36"/>
      <c r="BZ9" s="25">
        <v>0</v>
      </c>
      <c r="CA9" s="93">
        <f t="shared" si="7"/>
        <v>0</v>
      </c>
      <c r="CB9" s="95">
        <f t="shared" si="8"/>
        <v>0</v>
      </c>
      <c r="CC9" s="36"/>
      <c r="CD9" s="92">
        <v>0</v>
      </c>
      <c r="CE9" s="36"/>
      <c r="CF9" s="92">
        <v>0</v>
      </c>
      <c r="CG9" s="36"/>
      <c r="CH9" s="92">
        <v>0</v>
      </c>
      <c r="CI9" s="36"/>
      <c r="CJ9" s="92">
        <v>0</v>
      </c>
      <c r="CK9" s="111"/>
      <c r="CL9" s="112">
        <v>0</v>
      </c>
      <c r="CM9" s="23">
        <f t="shared" si="9"/>
        <v>0</v>
      </c>
      <c r="CN9" s="83">
        <f t="shared" si="10"/>
        <v>0</v>
      </c>
      <c r="CO9" s="111"/>
      <c r="CP9" s="112">
        <v>0</v>
      </c>
      <c r="CQ9" s="36"/>
      <c r="CR9" s="92">
        <v>0</v>
      </c>
      <c r="CS9" s="123"/>
      <c r="CT9" s="122">
        <v>0</v>
      </c>
      <c r="CU9" s="123"/>
      <c r="CV9" s="122">
        <v>0</v>
      </c>
      <c r="CW9" s="36"/>
      <c r="CX9" s="92">
        <v>0</v>
      </c>
      <c r="CY9" s="23">
        <f t="shared" si="11"/>
        <v>0</v>
      </c>
      <c r="CZ9" s="83">
        <f t="shared" si="12"/>
        <v>0</v>
      </c>
      <c r="DA9" s="36"/>
      <c r="DB9" s="92">
        <v>0</v>
      </c>
      <c r="DC9" s="36"/>
      <c r="DD9" s="92">
        <v>0</v>
      </c>
      <c r="DE9" s="36"/>
      <c r="DF9" s="92">
        <v>0</v>
      </c>
      <c r="DG9" s="36"/>
      <c r="DH9" s="92">
        <v>0.8</v>
      </c>
      <c r="DI9" s="36"/>
      <c r="DJ9" s="92">
        <v>0.2</v>
      </c>
      <c r="DK9" s="23">
        <f t="shared" si="13"/>
        <v>0</v>
      </c>
      <c r="DL9" s="83">
        <f t="shared" si="14"/>
        <v>0.2</v>
      </c>
      <c r="DM9" s="36"/>
      <c r="DN9" s="25">
        <v>0</v>
      </c>
      <c r="DO9" s="111"/>
      <c r="DP9" s="111">
        <v>0</v>
      </c>
      <c r="DQ9" s="84">
        <f t="shared" si="15"/>
        <v>0</v>
      </c>
      <c r="DR9" s="85">
        <f t="shared" si="16"/>
        <v>5.2631578947368418E-2</v>
      </c>
      <c r="DS9" s="111"/>
      <c r="DT9" s="111"/>
      <c r="DU9" s="36"/>
      <c r="DV9" s="25">
        <v>0</v>
      </c>
      <c r="DW9" s="36"/>
      <c r="DX9" s="25">
        <v>0</v>
      </c>
      <c r="DY9" s="23">
        <f t="shared" ref="DY9" si="76">SUM(DS9,DU9,DW9)</f>
        <v>0</v>
      </c>
      <c r="DZ9" s="83">
        <f t="shared" ref="DZ9" si="77">AVERAGE(DT9,DV9,DX9)</f>
        <v>0</v>
      </c>
      <c r="EA9" s="36"/>
      <c r="EB9" s="92">
        <v>1</v>
      </c>
      <c r="EC9" s="36"/>
      <c r="ED9" s="92">
        <v>1</v>
      </c>
      <c r="EE9" s="36"/>
      <c r="EF9" s="92">
        <v>1</v>
      </c>
      <c r="EG9" s="36"/>
      <c r="EH9" s="92">
        <v>0.8</v>
      </c>
      <c r="EI9" s="36"/>
      <c r="EJ9" s="92">
        <v>1</v>
      </c>
      <c r="EK9" s="23">
        <f t="shared" ref="EK9" si="78">SUM(EA9,EC9,EE9,EG9,EI9)</f>
        <v>0</v>
      </c>
      <c r="EL9" s="83">
        <f t="shared" ref="EL9" si="79">AVERAGE(EB9,ED9,EF9,EH9,EJ9)</f>
        <v>0.96</v>
      </c>
      <c r="EM9" s="36"/>
      <c r="EN9" s="92">
        <v>1</v>
      </c>
      <c r="EO9" s="36"/>
      <c r="EP9" s="92">
        <v>0.5</v>
      </c>
      <c r="EQ9" s="36"/>
      <c r="ER9" s="92">
        <v>0.5</v>
      </c>
      <c r="ES9" s="3"/>
      <c r="ET9" s="92">
        <v>0</v>
      </c>
      <c r="EU9" s="3"/>
      <c r="EV9" s="25">
        <v>0</v>
      </c>
      <c r="EW9" s="23">
        <f t="shared" ref="EW9:EW10" si="80">SUM(EM9,EO9,EQ9,ES9,EU9)</f>
        <v>0</v>
      </c>
      <c r="EX9" s="83">
        <f t="shared" ref="EX9:EX10" si="81">AVERAGE(EN9,EP9,ER9,ET9,EV9)</f>
        <v>0.4</v>
      </c>
      <c r="EY9" s="36"/>
      <c r="EZ9" s="92">
        <v>0.5</v>
      </c>
      <c r="FA9" s="36"/>
      <c r="FB9" s="92">
        <v>0.5</v>
      </c>
      <c r="FC9" s="36"/>
      <c r="FD9" s="92">
        <v>0.5</v>
      </c>
      <c r="FE9" s="36"/>
      <c r="FF9" s="92">
        <v>0.5</v>
      </c>
      <c r="FG9" s="36"/>
      <c r="FH9" s="92">
        <v>1</v>
      </c>
      <c r="FI9" s="23">
        <f t="shared" ref="FI9" si="82">SUM(EY9,FA9,FC9,FE9,FG9)</f>
        <v>0</v>
      </c>
      <c r="FJ9" s="83">
        <f t="shared" ref="FJ9" si="83">AVERAGE(EZ9,FB9,FD9,FF9,FH9)</f>
        <v>0.6</v>
      </c>
      <c r="FK9" s="36"/>
      <c r="FL9" s="92">
        <v>0.5</v>
      </c>
      <c r="FM9" s="3"/>
      <c r="FN9" s="25">
        <v>0</v>
      </c>
      <c r="FO9" s="36"/>
      <c r="FP9" s="92">
        <f>1/8</f>
        <v>0.125</v>
      </c>
      <c r="FQ9" s="36"/>
      <c r="FR9" s="92">
        <v>0.5</v>
      </c>
      <c r="FS9" s="36"/>
      <c r="FT9" s="92">
        <v>1</v>
      </c>
      <c r="FU9" s="23">
        <f t="shared" ref="FU9:FU11" si="84">SUM(FK9,FM9,FO9,FQ9,FS9)</f>
        <v>0</v>
      </c>
      <c r="FV9" s="83">
        <f t="shared" ref="FV9:FV11" si="85">AVERAGE(FL9,FN9,FP9,FR9,FT9)</f>
        <v>0.42499999999999999</v>
      </c>
      <c r="FW9" s="84">
        <f t="shared" ref="FW9:FW11" si="86">SUM(DY9,EK9,EW9,FI9,FU9)</f>
        <v>0</v>
      </c>
      <c r="FX9" s="134">
        <f t="shared" ref="FX9:FX11" si="87">AVERAGE(DZ9,EL9,EX9,FJ9,FV9)</f>
        <v>0.47699999999999998</v>
      </c>
      <c r="FY9" s="36"/>
      <c r="FZ9" s="92">
        <v>0.9</v>
      </c>
      <c r="GA9" s="36"/>
      <c r="GB9" s="92">
        <v>1</v>
      </c>
      <c r="GC9" s="36"/>
      <c r="GD9" s="92">
        <v>0.8</v>
      </c>
      <c r="GE9" s="36"/>
      <c r="GF9" s="92">
        <v>0.5</v>
      </c>
      <c r="GG9" s="36"/>
      <c r="GH9" s="92">
        <v>1</v>
      </c>
      <c r="GI9" s="23">
        <f t="shared" ref="GI9:GI11" si="88">SUM(FY9,GA9,GC9,GE9,GG9)</f>
        <v>0</v>
      </c>
      <c r="GJ9" s="83">
        <f t="shared" ref="GJ9:GJ11" si="89">AVERAGE(FZ9,GB9,GD9,GF9,GH9)</f>
        <v>0.84000000000000008</v>
      </c>
      <c r="GK9" s="3"/>
      <c r="GL9" s="25">
        <v>0</v>
      </c>
      <c r="GM9" s="3"/>
      <c r="GN9" s="25">
        <v>0</v>
      </c>
      <c r="GO9" s="3"/>
      <c r="GP9" s="25">
        <v>0</v>
      </c>
      <c r="GQ9" s="36"/>
      <c r="GR9" s="92">
        <v>0.5</v>
      </c>
      <c r="GS9" s="36"/>
      <c r="GT9" s="92">
        <v>0.5</v>
      </c>
      <c r="GU9" s="23">
        <f t="shared" ref="GU9:GU11" si="90">SUM(GK9,GM9,GO9,GQ9,GS9)</f>
        <v>0</v>
      </c>
      <c r="GV9" s="83">
        <f t="shared" ref="GV9:GV11" si="91">AVERAGE(GL9,GN9,GP9,GR9,GT9)</f>
        <v>0.2</v>
      </c>
      <c r="GW9" s="36"/>
      <c r="GX9" s="92">
        <v>0.5</v>
      </c>
      <c r="GY9" s="36"/>
      <c r="GZ9" s="92">
        <v>0.2</v>
      </c>
      <c r="HA9" s="36"/>
      <c r="HB9" s="92">
        <v>0.5</v>
      </c>
      <c r="HC9" s="36"/>
      <c r="HD9" s="92">
        <v>0.8</v>
      </c>
      <c r="HE9" s="36"/>
      <c r="HF9" s="92">
        <v>1</v>
      </c>
      <c r="HG9" s="23">
        <f t="shared" ref="HG9" si="92">SUM(GW9,GY9,HA9,HC9,HE9)</f>
        <v>0</v>
      </c>
      <c r="HH9" s="83">
        <f t="shared" ref="HH9" si="93">AVERAGE(GX9,GZ9,HB9,HD9,HF9)</f>
        <v>0.6</v>
      </c>
      <c r="HI9" s="36"/>
      <c r="HJ9" s="25">
        <v>0</v>
      </c>
      <c r="HK9" s="36"/>
      <c r="HL9" s="25">
        <v>0</v>
      </c>
      <c r="HM9" s="36"/>
      <c r="HN9" s="92">
        <v>0.2</v>
      </c>
      <c r="HO9" s="36"/>
      <c r="HP9" s="92">
        <v>0.2</v>
      </c>
      <c r="HQ9" s="36"/>
      <c r="HR9" s="92">
        <v>0</v>
      </c>
      <c r="HS9" s="23">
        <f t="shared" ref="HS9" si="94">SUM(HI9,HK9,HM9,HO9,HQ9)</f>
        <v>0</v>
      </c>
      <c r="HT9" s="83">
        <f t="shared" ref="HT9" si="95">AVERAGE(HJ9,HL9,HN9,HP9,HR9)</f>
        <v>0.08</v>
      </c>
      <c r="HU9" s="84">
        <f t="shared" ref="HU9:HU10" si="96">SUM(GI9,GU9,HG9,HS9)</f>
        <v>0</v>
      </c>
      <c r="HV9" s="134">
        <f t="shared" ref="HV9:HV10" si="97">AVERAGE(GJ9,GV9,HH9,HT9)</f>
        <v>0.43000000000000005</v>
      </c>
      <c r="HW9" s="36"/>
      <c r="HX9" s="25">
        <v>1</v>
      </c>
      <c r="HY9" s="3"/>
      <c r="HZ9" s="25">
        <v>0</v>
      </c>
      <c r="IA9" s="36"/>
      <c r="IB9" s="25">
        <v>0</v>
      </c>
      <c r="IC9" s="36"/>
      <c r="ID9" s="25">
        <v>0</v>
      </c>
      <c r="IE9" s="36"/>
      <c r="IF9" s="25">
        <v>0</v>
      </c>
      <c r="IG9" s="23">
        <f t="shared" ref="IG9:IG10" si="98">SUM(HW9,HY9,IA9,IC9,IE9)</f>
        <v>0</v>
      </c>
      <c r="IH9" s="83">
        <f t="shared" ref="IH9:IH10" si="99">AVERAGE(HX9,HZ9,IB9,ID9,IF9)</f>
        <v>0.2</v>
      </c>
      <c r="II9" s="36"/>
      <c r="IJ9" s="25">
        <v>0</v>
      </c>
      <c r="IK9" s="36"/>
      <c r="IL9" s="25">
        <v>0</v>
      </c>
      <c r="IM9" s="36"/>
      <c r="IN9" s="25">
        <v>0</v>
      </c>
      <c r="IO9" s="36"/>
      <c r="IP9" s="25">
        <v>0</v>
      </c>
      <c r="IQ9" s="3"/>
      <c r="IR9" s="25">
        <v>0</v>
      </c>
      <c r="IS9" s="23">
        <f t="shared" ref="IS9" si="100">SUM(II9,IK9,IM9,IO9,IQ9)</f>
        <v>0</v>
      </c>
      <c r="IT9" s="83">
        <f t="shared" ref="IT9" si="101">AVERAGE(IJ9,IL9,IN9,IP9,IR9)</f>
        <v>0</v>
      </c>
      <c r="IU9" s="3"/>
      <c r="IV9" s="25">
        <v>0</v>
      </c>
      <c r="IW9" s="3"/>
      <c r="IX9" s="25">
        <v>0</v>
      </c>
      <c r="IY9" s="3"/>
      <c r="IZ9" s="25">
        <v>0</v>
      </c>
      <c r="JA9" s="3"/>
      <c r="JB9" s="25">
        <v>0</v>
      </c>
      <c r="JC9" s="3"/>
      <c r="JD9" s="25">
        <v>0</v>
      </c>
      <c r="JE9" s="23">
        <f t="shared" ref="JE9" si="102">SUM(IU9,IW9,IY9,JA9,JC9)</f>
        <v>0</v>
      </c>
      <c r="JF9" s="83">
        <f t="shared" ref="JF9" si="103">AVERAGE(IV9,IX9,IZ9,JB9,JD9)</f>
        <v>0</v>
      </c>
      <c r="JG9" s="3"/>
      <c r="JH9" s="25">
        <v>0</v>
      </c>
      <c r="JI9" s="3"/>
      <c r="JJ9" s="25">
        <v>0</v>
      </c>
      <c r="JK9" s="3">
        <v>0</v>
      </c>
      <c r="JL9" s="25">
        <v>0</v>
      </c>
      <c r="JM9" s="3"/>
      <c r="JN9" s="25">
        <v>0</v>
      </c>
      <c r="JO9" s="3"/>
      <c r="JP9" s="25">
        <v>0</v>
      </c>
      <c r="JQ9" s="23">
        <f t="shared" ref="JQ9" si="104">SUM(JG9,JI9,JK9,JM9,JO9)</f>
        <v>0</v>
      </c>
      <c r="JR9" s="83">
        <f t="shared" ref="JR9" si="105">AVERAGE(JH9,JJ9,JL9,JN9,JP9)</f>
        <v>0</v>
      </c>
      <c r="JS9" s="3"/>
      <c r="JT9" s="25">
        <v>0</v>
      </c>
      <c r="JU9" s="3"/>
      <c r="JV9" s="25">
        <v>0</v>
      </c>
      <c r="JW9" s="3"/>
      <c r="JX9" s="25">
        <v>0</v>
      </c>
      <c r="JY9" s="23">
        <f t="shared" ref="JY9" si="106">SUM(JS9,JU9,JW9)</f>
        <v>0</v>
      </c>
      <c r="JZ9" s="83">
        <f t="shared" ref="JZ9" si="107">AVERAGE(JT9,JV9,JX9)</f>
        <v>0</v>
      </c>
      <c r="KA9" s="84">
        <f t="shared" ref="KA9:KA10" si="108">SUM(IG9,IS9,JE9,JQ9,JY9)</f>
        <v>0</v>
      </c>
      <c r="KB9" s="134">
        <f t="shared" ref="KB9:KB10" si="109">AVERAGE(IH9,IT9,JF9,JR9,JZ9)</f>
        <v>0.04</v>
      </c>
      <c r="KC9" s="3"/>
      <c r="KD9" s="25">
        <v>0</v>
      </c>
      <c r="KE9" s="3"/>
      <c r="KF9" s="25">
        <v>0</v>
      </c>
      <c r="KG9" s="23">
        <f t="shared" ref="KG9" si="110">SUM(KC9,KE9)</f>
        <v>0</v>
      </c>
      <c r="KH9" s="83">
        <f t="shared" si="71"/>
        <v>0</v>
      </c>
      <c r="KI9" s="3"/>
      <c r="KJ9" s="25">
        <v>0</v>
      </c>
      <c r="KK9" s="3"/>
      <c r="KL9" s="25">
        <v>0</v>
      </c>
      <c r="KM9" s="3"/>
      <c r="KN9" s="25">
        <v>0</v>
      </c>
      <c r="KO9" s="3"/>
      <c r="KP9" s="25">
        <v>0</v>
      </c>
      <c r="KQ9" s="3"/>
      <c r="KR9" s="25">
        <v>0</v>
      </c>
      <c r="KS9" s="23">
        <f t="shared" ref="KS9" si="111">SUM(KI9,KK9,KM9,KO9,KQ9)</f>
        <v>0</v>
      </c>
      <c r="KT9" s="83">
        <f t="shared" ref="KT9" si="112">AVERAGE(KJ9,KL9,KN9,KP9,KR9)</f>
        <v>0</v>
      </c>
      <c r="KU9" s="3"/>
      <c r="KV9" s="25">
        <v>0</v>
      </c>
      <c r="KW9" s="3"/>
      <c r="KX9" s="25">
        <v>0</v>
      </c>
      <c r="KY9" s="3"/>
      <c r="KZ9" s="25">
        <v>0</v>
      </c>
      <c r="LA9" s="3"/>
      <c r="LB9" s="25">
        <v>0</v>
      </c>
      <c r="LC9" s="3"/>
      <c r="LD9" s="25">
        <v>0</v>
      </c>
      <c r="LE9" s="23">
        <f t="shared" ref="LE9" si="113">SUM(KU9,KW9,KY9,LA9,LC9)</f>
        <v>0</v>
      </c>
      <c r="LF9" s="83">
        <f t="shared" ref="LF9" si="114">AVERAGE(KV9,KX9,KZ9,LB9,LD9)</f>
        <v>0</v>
      </c>
      <c r="LG9" s="3"/>
      <c r="LH9" s="25">
        <v>0</v>
      </c>
      <c r="LI9" s="3"/>
      <c r="LJ9" s="25">
        <v>0</v>
      </c>
      <c r="LK9" s="3"/>
      <c r="LL9" s="25">
        <v>0</v>
      </c>
      <c r="LM9" s="3"/>
      <c r="LN9" s="25">
        <v>0</v>
      </c>
      <c r="LO9" s="3"/>
      <c r="LP9" s="25">
        <v>0</v>
      </c>
      <c r="LQ9" s="23">
        <f t="shared" ref="LQ9" si="115">SUM(LG9,LI9,LK9,LM9,LO9)</f>
        <v>0</v>
      </c>
      <c r="LR9" s="83">
        <f t="shared" ref="LR9" si="116">AVERAGE(LH9,LJ9,LL9,LN9,LP9)</f>
        <v>0</v>
      </c>
      <c r="LS9" s="3"/>
      <c r="LT9" s="25">
        <v>0</v>
      </c>
      <c r="LU9" s="3"/>
      <c r="LV9" s="25">
        <v>0</v>
      </c>
      <c r="LW9" s="3"/>
      <c r="LX9" s="25">
        <v>0</v>
      </c>
      <c r="LY9" s="3"/>
      <c r="LZ9" s="25">
        <v>0</v>
      </c>
      <c r="MA9" s="3"/>
      <c r="MB9" s="25">
        <v>0</v>
      </c>
      <c r="MC9" s="23">
        <f t="shared" ref="MC9" si="117">SUM(LS9,LU9,LW9,LY9,MA9)</f>
        <v>0</v>
      </c>
      <c r="MD9" s="83">
        <f t="shared" ref="MD9" si="118">AVERAGE(LT9,LV9,LX9,LZ9,MB9)</f>
        <v>0</v>
      </c>
      <c r="ME9" s="84">
        <f t="shared" ref="ME9" si="119">SUM(KG9,KS9,LE9,LQ9,MC9)</f>
        <v>0</v>
      </c>
      <c r="MF9" s="134">
        <f t="shared" ref="MF9" si="120">AVERAGE(KH9,KT9,LF9,LR9,MD9)</f>
        <v>0</v>
      </c>
    </row>
    <row r="10" spans="1:344">
      <c r="A10" s="3"/>
      <c r="B10" s="2" t="s">
        <v>21</v>
      </c>
      <c r="C10" s="89"/>
      <c r="D10" s="36"/>
      <c r="E10" s="36"/>
      <c r="F10" s="36"/>
      <c r="G10" s="36"/>
      <c r="H10" s="90"/>
      <c r="I10" s="90"/>
      <c r="J10" s="36"/>
      <c r="K10" s="36"/>
      <c r="L10" s="36"/>
      <c r="M10" s="36"/>
      <c r="N10" s="89"/>
      <c r="O10" s="91"/>
      <c r="P10" s="25">
        <v>0</v>
      </c>
      <c r="Q10" s="184"/>
      <c r="R10" s="90"/>
      <c r="S10" s="36"/>
      <c r="T10" s="25">
        <v>0</v>
      </c>
      <c r="U10" s="36"/>
      <c r="V10" s="25">
        <v>0</v>
      </c>
      <c r="W10" s="36"/>
      <c r="X10" s="25">
        <v>0</v>
      </c>
      <c r="Y10" s="36"/>
      <c r="Z10" s="25">
        <v>0</v>
      </c>
      <c r="AA10" s="93"/>
      <c r="AB10" s="104">
        <v>0</v>
      </c>
      <c r="AC10" s="10"/>
      <c r="AD10" s="10"/>
      <c r="AE10" s="23"/>
      <c r="AF10" s="104">
        <v>0</v>
      </c>
      <c r="AG10" s="23"/>
      <c r="AH10" s="104">
        <v>0</v>
      </c>
      <c r="AI10" s="36"/>
      <c r="AJ10" s="25">
        <v>0</v>
      </c>
      <c r="AK10" s="36"/>
      <c r="AL10" s="25">
        <v>0</v>
      </c>
      <c r="AM10" s="36"/>
      <c r="AN10" s="25">
        <v>0</v>
      </c>
      <c r="AO10" s="90"/>
      <c r="AP10" s="90"/>
      <c r="AQ10" s="36"/>
      <c r="AR10" s="25">
        <v>0</v>
      </c>
      <c r="AS10" s="36"/>
      <c r="AT10" s="25">
        <v>0</v>
      </c>
      <c r="AU10" s="36"/>
      <c r="AV10" s="25">
        <v>0</v>
      </c>
      <c r="AW10" s="36"/>
      <c r="AX10" s="25">
        <v>0</v>
      </c>
      <c r="AY10" s="36"/>
      <c r="AZ10" s="25">
        <v>0</v>
      </c>
      <c r="BA10" s="90"/>
      <c r="BB10" s="90"/>
      <c r="BC10" s="36"/>
      <c r="BD10" s="25">
        <v>0</v>
      </c>
      <c r="BE10" s="36"/>
      <c r="BF10" s="25">
        <v>0</v>
      </c>
      <c r="BG10" s="36"/>
      <c r="BH10" s="25">
        <v>0</v>
      </c>
      <c r="BI10" s="36"/>
      <c r="BJ10" s="25">
        <v>0</v>
      </c>
      <c r="BK10" s="36"/>
      <c r="BL10" s="25">
        <v>0</v>
      </c>
      <c r="BM10" s="90"/>
      <c r="BN10" s="90"/>
      <c r="BO10" s="187">
        <f t="shared" ref="BO10" si="121">SUM(O10,S10,U10,W10,Y10,AA10,AE10,AG10,AI10,AK10,AM10,AQ10,AS10,AU10,AW10,AY10,BC10,BE10, BG10, BI10, BK10)</f>
        <v>0</v>
      </c>
      <c r="BP10" s="77">
        <f t="shared" si="6"/>
        <v>0</v>
      </c>
      <c r="BQ10" s="188"/>
      <c r="BR10" s="25">
        <v>0</v>
      </c>
      <c r="BS10" s="36"/>
      <c r="BT10" s="25">
        <v>0</v>
      </c>
      <c r="BU10" s="36"/>
      <c r="BV10" s="25">
        <v>0</v>
      </c>
      <c r="BW10" s="36"/>
      <c r="BX10" s="25">
        <v>0</v>
      </c>
      <c r="BY10" s="36"/>
      <c r="BZ10" s="25">
        <v>0</v>
      </c>
      <c r="CA10" s="93">
        <f t="shared" si="7"/>
        <v>0</v>
      </c>
      <c r="CB10" s="95">
        <f t="shared" si="8"/>
        <v>0</v>
      </c>
      <c r="CC10" s="36"/>
      <c r="CD10" s="92">
        <v>0</v>
      </c>
      <c r="CE10" s="36"/>
      <c r="CF10" s="92">
        <v>0</v>
      </c>
      <c r="CG10" s="36"/>
      <c r="CH10" s="92">
        <v>0</v>
      </c>
      <c r="CI10" s="36"/>
      <c r="CJ10" s="92">
        <v>0</v>
      </c>
      <c r="CK10" s="111"/>
      <c r="CL10" s="112">
        <v>0</v>
      </c>
      <c r="CM10" s="23">
        <f t="shared" si="9"/>
        <v>0</v>
      </c>
      <c r="CN10" s="83">
        <f t="shared" si="10"/>
        <v>0</v>
      </c>
      <c r="CO10" s="111"/>
      <c r="CP10" s="112">
        <v>0</v>
      </c>
      <c r="CQ10" s="36"/>
      <c r="CR10" s="92">
        <v>0</v>
      </c>
      <c r="CS10" s="123" t="s">
        <v>528</v>
      </c>
      <c r="CT10" s="124">
        <v>1</v>
      </c>
      <c r="CU10" s="123" t="s">
        <v>528</v>
      </c>
      <c r="CV10" s="124">
        <v>1</v>
      </c>
      <c r="CW10" s="36"/>
      <c r="CX10" s="92">
        <v>0</v>
      </c>
      <c r="CY10" s="23">
        <f t="shared" si="11"/>
        <v>0</v>
      </c>
      <c r="CZ10" s="83">
        <f t="shared" si="12"/>
        <v>0.5</v>
      </c>
      <c r="DA10" s="36"/>
      <c r="DB10" s="92">
        <v>0</v>
      </c>
      <c r="DC10" s="36"/>
      <c r="DD10" s="92">
        <v>0</v>
      </c>
      <c r="DE10" s="36"/>
      <c r="DF10" s="92">
        <v>0</v>
      </c>
      <c r="DG10" s="36"/>
      <c r="DH10" s="92">
        <v>0</v>
      </c>
      <c r="DI10" s="36"/>
      <c r="DJ10" s="92">
        <v>0</v>
      </c>
      <c r="DK10" s="23">
        <f t="shared" si="13"/>
        <v>0</v>
      </c>
      <c r="DL10" s="83">
        <f t="shared" si="14"/>
        <v>0</v>
      </c>
      <c r="DM10" s="36"/>
      <c r="DN10" s="92">
        <v>0.8</v>
      </c>
      <c r="DO10" s="111"/>
      <c r="DP10" s="111">
        <v>0</v>
      </c>
      <c r="DQ10" s="84">
        <f t="shared" si="15"/>
        <v>0</v>
      </c>
      <c r="DR10" s="85">
        <f t="shared" si="16"/>
        <v>0.14736842105263157</v>
      </c>
      <c r="DS10" s="111"/>
      <c r="DT10" s="112">
        <v>0</v>
      </c>
      <c r="DU10" s="36"/>
      <c r="DV10" s="25">
        <v>0</v>
      </c>
      <c r="DW10" s="36"/>
      <c r="DX10" s="25">
        <v>0</v>
      </c>
      <c r="DY10" s="93">
        <f t="shared" si="58"/>
        <v>0</v>
      </c>
      <c r="DZ10" s="95">
        <f t="shared" si="59"/>
        <v>0</v>
      </c>
      <c r="EA10" s="3"/>
      <c r="EB10" s="25">
        <v>0</v>
      </c>
      <c r="EC10" s="3"/>
      <c r="ED10" s="25">
        <v>0</v>
      </c>
      <c r="EE10" s="3"/>
      <c r="EF10" s="25">
        <v>0</v>
      </c>
      <c r="EG10" s="3"/>
      <c r="EH10" s="25">
        <v>0</v>
      </c>
      <c r="EI10" s="3"/>
      <c r="EJ10" s="32">
        <v>0</v>
      </c>
      <c r="EK10" s="93">
        <f>SUM(EA10,EC10,EE10,EG10,EI10)</f>
        <v>0</v>
      </c>
      <c r="EL10" s="95">
        <f>AVERAGE(EB10,ED10,EF10,EH10,EJ10)</f>
        <v>0</v>
      </c>
      <c r="EM10" s="36"/>
      <c r="EN10" s="25">
        <v>0</v>
      </c>
      <c r="EO10" s="36"/>
      <c r="EP10" s="25">
        <v>0</v>
      </c>
      <c r="EQ10" s="36"/>
      <c r="ER10" s="25">
        <v>0</v>
      </c>
      <c r="ES10" s="3"/>
      <c r="ET10" s="92">
        <v>1</v>
      </c>
      <c r="EU10" s="3"/>
      <c r="EV10" s="92">
        <v>1</v>
      </c>
      <c r="EW10" s="23">
        <f t="shared" si="80"/>
        <v>0</v>
      </c>
      <c r="EX10" s="83">
        <f t="shared" si="81"/>
        <v>0.4</v>
      </c>
      <c r="EY10" s="35"/>
      <c r="EZ10" s="25">
        <v>0</v>
      </c>
      <c r="FA10" s="3"/>
      <c r="FB10" s="25">
        <v>0</v>
      </c>
      <c r="FC10" s="3"/>
      <c r="FD10" s="25">
        <v>0</v>
      </c>
      <c r="FE10" s="3"/>
      <c r="FF10" s="25">
        <v>0</v>
      </c>
      <c r="FG10" s="3"/>
      <c r="FH10" s="32">
        <v>0</v>
      </c>
      <c r="FI10" s="93">
        <f>SUM(EY10,FA10,FC10,FE10,FG10)</f>
        <v>0</v>
      </c>
      <c r="FJ10" s="95">
        <f>AVERAGE(EZ10,FB10,FD10,FF10,FH10)</f>
        <v>0</v>
      </c>
      <c r="FK10" s="35"/>
      <c r="FL10" s="25">
        <v>0</v>
      </c>
      <c r="FM10" s="36"/>
      <c r="FN10" s="92">
        <v>0</v>
      </c>
      <c r="FO10" s="36"/>
      <c r="FP10" s="92">
        <v>0</v>
      </c>
      <c r="FQ10" s="36"/>
      <c r="FR10" s="92">
        <v>0</v>
      </c>
      <c r="FS10" s="36"/>
      <c r="FT10" s="92">
        <v>0</v>
      </c>
      <c r="FU10" s="23">
        <f t="shared" si="84"/>
        <v>0</v>
      </c>
      <c r="FV10" s="83">
        <f t="shared" si="85"/>
        <v>0</v>
      </c>
      <c r="FW10" s="84">
        <f t="shared" si="86"/>
        <v>0</v>
      </c>
      <c r="FX10" s="134">
        <f t="shared" si="87"/>
        <v>0.08</v>
      </c>
      <c r="FY10" s="3"/>
      <c r="FZ10" s="32">
        <v>0</v>
      </c>
      <c r="GA10" s="3"/>
      <c r="GB10" s="32">
        <v>0</v>
      </c>
      <c r="GC10" s="3"/>
      <c r="GD10" s="32">
        <v>0</v>
      </c>
      <c r="GE10" s="3"/>
      <c r="GF10" s="32">
        <v>0</v>
      </c>
      <c r="GG10" s="3"/>
      <c r="GH10" s="32">
        <v>0</v>
      </c>
      <c r="GI10" s="23">
        <f t="shared" si="88"/>
        <v>0</v>
      </c>
      <c r="GJ10" s="83">
        <f t="shared" si="89"/>
        <v>0</v>
      </c>
      <c r="GK10" s="3"/>
      <c r="GL10" s="32">
        <v>1</v>
      </c>
      <c r="GM10" s="3"/>
      <c r="GN10" s="32">
        <v>1</v>
      </c>
      <c r="GO10" s="3"/>
      <c r="GP10" s="32">
        <v>1</v>
      </c>
      <c r="GQ10" s="36"/>
      <c r="GR10" s="32">
        <v>0</v>
      </c>
      <c r="GS10" s="3"/>
      <c r="GT10" s="32">
        <v>0</v>
      </c>
      <c r="GU10" s="23">
        <f t="shared" si="90"/>
        <v>0</v>
      </c>
      <c r="GV10" s="83">
        <f t="shared" si="91"/>
        <v>0.6</v>
      </c>
      <c r="GW10" s="36"/>
      <c r="GX10" s="32">
        <v>0</v>
      </c>
      <c r="GY10" s="3"/>
      <c r="GZ10" s="32">
        <v>0</v>
      </c>
      <c r="HA10" s="3"/>
      <c r="HB10" s="32">
        <v>0</v>
      </c>
      <c r="HC10" s="3"/>
      <c r="HD10" s="32">
        <v>0</v>
      </c>
      <c r="HE10" s="3"/>
      <c r="HF10" s="32">
        <v>0</v>
      </c>
      <c r="HG10" s="23">
        <f t="shared" si="66"/>
        <v>0</v>
      </c>
      <c r="HH10" s="83">
        <f t="shared" si="32"/>
        <v>0</v>
      </c>
      <c r="HI10" s="36"/>
      <c r="HJ10" s="25">
        <v>0</v>
      </c>
      <c r="HK10" s="36"/>
      <c r="HL10" s="25">
        <v>0</v>
      </c>
      <c r="HM10" s="36"/>
      <c r="HN10" s="92">
        <v>0</v>
      </c>
      <c r="HO10" s="36"/>
      <c r="HP10" s="92">
        <v>0</v>
      </c>
      <c r="HQ10" s="36"/>
      <c r="HR10" s="92">
        <v>0</v>
      </c>
      <c r="HS10" s="93">
        <f t="shared" si="1"/>
        <v>0</v>
      </c>
      <c r="HT10" s="95">
        <f t="shared" si="2"/>
        <v>0</v>
      </c>
      <c r="HU10" s="84">
        <f t="shared" si="96"/>
        <v>0</v>
      </c>
      <c r="HV10" s="134">
        <f t="shared" si="97"/>
        <v>0.15</v>
      </c>
      <c r="HW10" s="36"/>
      <c r="HX10" s="25">
        <v>0</v>
      </c>
      <c r="HY10" s="36"/>
      <c r="HZ10" s="25">
        <v>0</v>
      </c>
      <c r="IA10" s="36"/>
      <c r="IB10" s="25">
        <v>0</v>
      </c>
      <c r="IC10" s="36"/>
      <c r="ID10" s="25">
        <v>0</v>
      </c>
      <c r="IE10" s="36"/>
      <c r="IF10" s="25">
        <v>0</v>
      </c>
      <c r="IG10" s="23">
        <f t="shared" si="98"/>
        <v>0</v>
      </c>
      <c r="IH10" s="83">
        <f t="shared" si="99"/>
        <v>0</v>
      </c>
      <c r="II10" s="36"/>
      <c r="IJ10" s="25">
        <v>0.5</v>
      </c>
      <c r="IK10" s="36"/>
      <c r="IL10" s="25">
        <v>0</v>
      </c>
      <c r="IM10" s="36"/>
      <c r="IN10" s="25">
        <v>0</v>
      </c>
      <c r="IO10" s="36"/>
      <c r="IP10" s="25">
        <v>0</v>
      </c>
      <c r="IQ10" s="36"/>
      <c r="IR10" s="25">
        <v>0</v>
      </c>
      <c r="IS10" s="93">
        <f>SUM(II10,IK10,IM10,IO10,IQ10)</f>
        <v>0</v>
      </c>
      <c r="IT10" s="95">
        <f>AVERAGE(IJ10,IL10,IN10,IP10,IR10)</f>
        <v>0.1</v>
      </c>
      <c r="IU10" s="36"/>
      <c r="IV10" s="25">
        <v>0</v>
      </c>
      <c r="IW10" s="36"/>
      <c r="IX10" s="25">
        <v>0</v>
      </c>
      <c r="IY10" s="36"/>
      <c r="IZ10" s="25">
        <v>0</v>
      </c>
      <c r="JA10" s="36"/>
      <c r="JB10" s="25">
        <v>0</v>
      </c>
      <c r="JC10" s="36"/>
      <c r="JD10" s="25">
        <v>0</v>
      </c>
      <c r="JE10" s="93">
        <f>SUM(IU10,IW10,IY10,JA10,JC10)</f>
        <v>0</v>
      </c>
      <c r="JF10" s="95">
        <f>AVERAGE(IV10,IX10,IZ10,JB10,JD10)</f>
        <v>0</v>
      </c>
      <c r="JG10" s="36"/>
      <c r="JH10" s="25">
        <v>0</v>
      </c>
      <c r="JI10" s="36"/>
      <c r="JJ10" s="25">
        <v>0</v>
      </c>
      <c r="JK10" s="36"/>
      <c r="JL10" s="25">
        <v>0</v>
      </c>
      <c r="JM10" s="36"/>
      <c r="JN10" s="25">
        <v>0</v>
      </c>
      <c r="JO10" s="36"/>
      <c r="JP10" s="25">
        <v>0</v>
      </c>
      <c r="JQ10" s="93">
        <f>SUM(JG10,JI10,JK10,JM10,JO10)</f>
        <v>0</v>
      </c>
      <c r="JR10" s="95">
        <f>AVERAGE(JH10,JJ10,JL10,JN10,JP10)</f>
        <v>0</v>
      </c>
      <c r="JS10" s="36"/>
      <c r="JT10" s="25">
        <v>0</v>
      </c>
      <c r="JU10" s="36"/>
      <c r="JV10" s="25">
        <v>0</v>
      </c>
      <c r="JW10" s="36"/>
      <c r="JX10" s="25">
        <v>0</v>
      </c>
      <c r="JY10" s="23">
        <f t="shared" si="43"/>
        <v>0</v>
      </c>
      <c r="JZ10" s="83">
        <f t="shared" si="44"/>
        <v>0</v>
      </c>
      <c r="KA10" s="84">
        <f t="shared" si="108"/>
        <v>0</v>
      </c>
      <c r="KB10" s="134">
        <f t="shared" si="109"/>
        <v>0.02</v>
      </c>
      <c r="KC10" s="36"/>
      <c r="KD10" s="25">
        <v>0</v>
      </c>
      <c r="KE10" s="36"/>
      <c r="KF10" s="25">
        <v>0</v>
      </c>
      <c r="KG10" s="23">
        <f t="shared" si="47"/>
        <v>0</v>
      </c>
      <c r="KH10" s="83">
        <f t="shared" si="71"/>
        <v>0</v>
      </c>
      <c r="KI10" s="36"/>
      <c r="KJ10" s="25">
        <v>0</v>
      </c>
      <c r="KK10" s="36"/>
      <c r="KL10" s="25">
        <v>0</v>
      </c>
      <c r="KM10" s="36"/>
      <c r="KN10" s="25">
        <v>0</v>
      </c>
      <c r="KO10" s="36"/>
      <c r="KP10" s="25">
        <v>0</v>
      </c>
      <c r="KQ10" s="36"/>
      <c r="KR10" s="25">
        <v>0</v>
      </c>
      <c r="KS10" s="93">
        <f>SUM(KI10,KK10,KM10,KO10,KQ10)</f>
        <v>0</v>
      </c>
      <c r="KT10" s="95">
        <f>AVERAGE(KJ10,KL10,KN10,KP10,KR10)</f>
        <v>0</v>
      </c>
      <c r="KU10" s="36"/>
      <c r="KV10" s="25">
        <v>0</v>
      </c>
      <c r="KW10" s="36"/>
      <c r="KX10" s="25">
        <v>0</v>
      </c>
      <c r="KY10" s="36"/>
      <c r="KZ10" s="25">
        <v>0</v>
      </c>
      <c r="LA10" s="36"/>
      <c r="LB10" s="25">
        <v>0</v>
      </c>
      <c r="LC10" s="36"/>
      <c r="LD10" s="25">
        <v>0</v>
      </c>
      <c r="LE10" s="93">
        <f>SUM(KU10,KW10,KY10,LA10,LC10)</f>
        <v>0</v>
      </c>
      <c r="LF10" s="95">
        <f>AVERAGE(KV10,KX10,KZ10,LB10,LD10)</f>
        <v>0</v>
      </c>
      <c r="LG10" s="36"/>
      <c r="LH10" s="25">
        <v>0</v>
      </c>
      <c r="LI10" s="36"/>
      <c r="LJ10" s="25">
        <v>0</v>
      </c>
      <c r="LK10" s="36"/>
      <c r="LL10" s="25">
        <v>0</v>
      </c>
      <c r="LM10" s="36"/>
      <c r="LN10" s="25">
        <v>0</v>
      </c>
      <c r="LO10" s="36"/>
      <c r="LP10" s="25">
        <v>0</v>
      </c>
      <c r="LQ10" s="93">
        <f>SUM(LG10,LI10,LK10,LM10,LO10)</f>
        <v>0</v>
      </c>
      <c r="LR10" s="95">
        <f>AVERAGE(LH10,LJ10,LL10,LN10,LP10)</f>
        <v>0</v>
      </c>
      <c r="LS10" s="36"/>
      <c r="LT10" s="25">
        <v>0</v>
      </c>
      <c r="LU10" s="36"/>
      <c r="LV10" s="25">
        <v>0</v>
      </c>
      <c r="LW10" s="36"/>
      <c r="LX10" s="25">
        <v>0</v>
      </c>
      <c r="LY10" s="36"/>
      <c r="LZ10" s="25">
        <v>0</v>
      </c>
      <c r="MA10" s="36"/>
      <c r="MB10" s="25">
        <v>0</v>
      </c>
      <c r="MC10" s="93">
        <f>SUM(LS10,LU10,LW10,LY10,MA10)</f>
        <v>0</v>
      </c>
      <c r="MD10" s="95">
        <f>AVERAGE(LT10,LV10,LX10,LZ10,MB10)</f>
        <v>0</v>
      </c>
      <c r="ME10" s="84">
        <f t="shared" si="56"/>
        <v>0</v>
      </c>
      <c r="MF10" s="134">
        <f t="shared" si="57"/>
        <v>0</v>
      </c>
    </row>
    <row r="11" spans="1:344">
      <c r="B11" s="18" t="s">
        <v>22</v>
      </c>
      <c r="C11" s="5"/>
      <c r="D11" s="3"/>
      <c r="E11" s="3"/>
      <c r="F11" s="3"/>
      <c r="G11" s="3"/>
      <c r="H11" s="10"/>
      <c r="I11" s="10"/>
      <c r="J11" s="3"/>
      <c r="K11" s="3"/>
      <c r="L11" s="3"/>
      <c r="M11" s="3"/>
      <c r="N11" s="5"/>
      <c r="O11" s="19"/>
      <c r="P11" s="25">
        <v>0</v>
      </c>
      <c r="Q11" s="183"/>
      <c r="R11" s="10"/>
      <c r="S11" s="3"/>
      <c r="T11" s="25">
        <v>0</v>
      </c>
      <c r="U11" s="3"/>
      <c r="V11" s="25">
        <v>0</v>
      </c>
      <c r="W11" s="3"/>
      <c r="X11" s="25">
        <v>0</v>
      </c>
      <c r="Y11" s="3"/>
      <c r="Z11" s="25">
        <v>0</v>
      </c>
      <c r="AA11" s="10" t="s">
        <v>96</v>
      </c>
      <c r="AB11" s="104">
        <v>1</v>
      </c>
      <c r="AC11" s="10"/>
      <c r="AD11" s="10"/>
      <c r="AE11" s="23" t="s">
        <v>96</v>
      </c>
      <c r="AF11" s="104">
        <v>1</v>
      </c>
      <c r="AG11" s="23" t="s">
        <v>96</v>
      </c>
      <c r="AH11" s="104">
        <v>1</v>
      </c>
      <c r="AI11" s="3"/>
      <c r="AJ11" s="25">
        <v>0</v>
      </c>
      <c r="AK11" s="3"/>
      <c r="AL11" s="25">
        <v>0</v>
      </c>
      <c r="AM11" s="3"/>
      <c r="AN11" s="25">
        <v>0</v>
      </c>
      <c r="AO11" s="10"/>
      <c r="AP11" s="10"/>
      <c r="AQ11" s="3"/>
      <c r="AR11" s="25">
        <v>0</v>
      </c>
      <c r="AS11" s="3"/>
      <c r="AT11" s="25">
        <v>0</v>
      </c>
      <c r="AU11" s="3"/>
      <c r="AV11" s="25">
        <v>0</v>
      </c>
      <c r="AW11" s="3"/>
      <c r="AX11" s="25">
        <v>0</v>
      </c>
      <c r="AY11" s="3"/>
      <c r="AZ11" s="25">
        <v>0</v>
      </c>
      <c r="BA11" s="10"/>
      <c r="BB11" s="10"/>
      <c r="BC11" s="3"/>
      <c r="BD11" s="25">
        <v>0</v>
      </c>
      <c r="BE11" s="3"/>
      <c r="BF11" s="25">
        <v>0</v>
      </c>
      <c r="BG11" s="3"/>
      <c r="BH11" s="25">
        <v>0</v>
      </c>
      <c r="BI11" s="3"/>
      <c r="BJ11" s="25">
        <v>0</v>
      </c>
      <c r="BK11" s="3"/>
      <c r="BL11" s="25">
        <v>0</v>
      </c>
      <c r="BM11" s="10"/>
      <c r="BN11" s="10"/>
      <c r="BO11" s="186"/>
      <c r="BP11" s="77">
        <f t="shared" si="6"/>
        <v>0.14285714285714285</v>
      </c>
      <c r="BQ11" s="35"/>
      <c r="BR11" s="25">
        <v>0</v>
      </c>
      <c r="BS11" s="3"/>
      <c r="BT11" s="25">
        <v>0</v>
      </c>
      <c r="BU11" s="3"/>
      <c r="BV11" s="25">
        <v>0</v>
      </c>
      <c r="BW11" s="3"/>
      <c r="BX11" s="25">
        <v>0</v>
      </c>
      <c r="BY11" s="3"/>
      <c r="BZ11" s="25">
        <v>0</v>
      </c>
      <c r="CA11" s="93">
        <f t="shared" si="7"/>
        <v>0</v>
      </c>
      <c r="CB11" s="95">
        <f t="shared" si="8"/>
        <v>0</v>
      </c>
      <c r="CC11" s="3"/>
      <c r="CD11" s="25">
        <v>0</v>
      </c>
      <c r="CE11" s="3"/>
      <c r="CF11" s="25">
        <v>0</v>
      </c>
      <c r="CG11" s="3"/>
      <c r="CH11" s="25">
        <v>0</v>
      </c>
      <c r="CI11" s="3"/>
      <c r="CJ11" s="25">
        <v>0</v>
      </c>
      <c r="CK11" s="142" t="s">
        <v>96</v>
      </c>
      <c r="CL11" s="110">
        <v>1</v>
      </c>
      <c r="CM11" s="23">
        <f t="shared" si="9"/>
        <v>0</v>
      </c>
      <c r="CN11" s="83">
        <f t="shared" si="10"/>
        <v>0.2</v>
      </c>
      <c r="CO11" s="142" t="s">
        <v>96</v>
      </c>
      <c r="CP11" s="157">
        <v>1</v>
      </c>
      <c r="CQ11" s="3"/>
      <c r="CR11" s="25">
        <v>0</v>
      </c>
      <c r="CS11" s="76"/>
      <c r="CT11" s="122">
        <v>0</v>
      </c>
      <c r="CU11" s="76"/>
      <c r="CV11" s="122">
        <v>0</v>
      </c>
      <c r="CW11" s="19"/>
      <c r="CX11" s="25">
        <v>0</v>
      </c>
      <c r="CY11" s="23">
        <f t="shared" si="11"/>
        <v>0</v>
      </c>
      <c r="CZ11" s="83">
        <f t="shared" si="12"/>
        <v>0</v>
      </c>
      <c r="DA11" s="3"/>
      <c r="DB11" s="25">
        <v>0</v>
      </c>
      <c r="DC11" s="3"/>
      <c r="DD11" s="25">
        <v>0</v>
      </c>
      <c r="DE11" s="3"/>
      <c r="DF11" s="25">
        <v>0</v>
      </c>
      <c r="DG11" s="3"/>
      <c r="DH11" s="25">
        <v>0</v>
      </c>
      <c r="DI11" s="3"/>
      <c r="DJ11" s="25">
        <v>0</v>
      </c>
      <c r="DK11" s="23">
        <f t="shared" si="13"/>
        <v>0</v>
      </c>
      <c r="DL11" s="83">
        <f t="shared" si="14"/>
        <v>0</v>
      </c>
      <c r="DM11" s="3"/>
      <c r="DN11" s="25">
        <v>0</v>
      </c>
      <c r="DO11" s="142" t="s">
        <v>775</v>
      </c>
      <c r="DP11" s="110">
        <v>1</v>
      </c>
      <c r="DQ11" s="200">
        <f t="shared" si="15"/>
        <v>0</v>
      </c>
      <c r="DR11" s="85">
        <f t="shared" si="16"/>
        <v>0</v>
      </c>
      <c r="DS11" s="142" t="s">
        <v>775</v>
      </c>
      <c r="DT11" s="110">
        <v>1</v>
      </c>
      <c r="DU11" s="35"/>
      <c r="DV11" s="25">
        <v>1</v>
      </c>
      <c r="DW11" s="3"/>
      <c r="DX11" s="25">
        <v>1</v>
      </c>
      <c r="DY11" s="93">
        <f t="shared" ref="DY11" si="122">SUM(DS11,DU11,DW11)</f>
        <v>0</v>
      </c>
      <c r="DZ11" s="95">
        <f t="shared" ref="DZ11" si="123">AVERAGE(DT11,DV11,DX11)</f>
        <v>1</v>
      </c>
      <c r="EA11" s="3"/>
      <c r="EB11" s="25">
        <v>0</v>
      </c>
      <c r="EC11" s="3"/>
      <c r="ED11" s="25">
        <v>0</v>
      </c>
      <c r="EE11" s="3"/>
      <c r="EF11" s="25">
        <v>0</v>
      </c>
      <c r="EG11" s="3"/>
      <c r="EH11" s="25">
        <v>0</v>
      </c>
      <c r="EI11" s="3"/>
      <c r="EJ11" s="32">
        <v>0</v>
      </c>
      <c r="EK11" s="23">
        <f>SUM(EA11,EC11,EE11,EG11,EI11)</f>
        <v>0</v>
      </c>
      <c r="EL11" s="83">
        <f>AVERAGE(EB11,ED11,EF11,EH11,EJ11)</f>
        <v>0</v>
      </c>
      <c r="EM11" s="3"/>
      <c r="EN11" s="25">
        <v>0</v>
      </c>
      <c r="EO11" s="3"/>
      <c r="EP11" s="25">
        <v>0</v>
      </c>
      <c r="EQ11" s="3"/>
      <c r="ER11" s="25">
        <v>0</v>
      </c>
      <c r="ES11" s="3"/>
      <c r="ET11" s="25">
        <v>0</v>
      </c>
      <c r="EU11" s="19"/>
      <c r="EV11" s="25">
        <v>0</v>
      </c>
      <c r="EW11" s="141">
        <f>SUM(EM11,EO11,EQ11,ES11,EU11)</f>
        <v>0</v>
      </c>
      <c r="EX11" s="83">
        <f>AVERAGE(EN11,EP11,ER11,ET11,EV11)</f>
        <v>0</v>
      </c>
      <c r="EY11" s="35"/>
      <c r="EZ11" s="25">
        <v>0</v>
      </c>
      <c r="FA11" s="3"/>
      <c r="FB11" s="25">
        <v>0</v>
      </c>
      <c r="FC11" s="3"/>
      <c r="FD11" s="25">
        <v>0</v>
      </c>
      <c r="FE11" s="3"/>
      <c r="FF11" s="25">
        <v>0</v>
      </c>
      <c r="FG11" s="3"/>
      <c r="FH11" s="32">
        <v>0</v>
      </c>
      <c r="FI11" s="23">
        <f>SUM(EY11,FA11,FC11,FE11,FG11)</f>
        <v>0</v>
      </c>
      <c r="FJ11" s="83">
        <f>AVERAGE(EZ11,FB11,FD11,FF11,FH11)</f>
        <v>0</v>
      </c>
      <c r="FK11" s="35"/>
      <c r="FL11" s="25">
        <v>0</v>
      </c>
      <c r="FM11" s="3" t="s">
        <v>96</v>
      </c>
      <c r="FN11" s="25">
        <v>1</v>
      </c>
      <c r="FO11" s="3"/>
      <c r="FP11" s="25">
        <v>0</v>
      </c>
      <c r="FQ11" s="3"/>
      <c r="FR11" s="25">
        <v>0</v>
      </c>
      <c r="FS11" s="3"/>
      <c r="FT11" s="32">
        <v>0</v>
      </c>
      <c r="FU11" s="23">
        <f t="shared" si="84"/>
        <v>0</v>
      </c>
      <c r="FV11" s="83">
        <f t="shared" si="85"/>
        <v>0.2</v>
      </c>
      <c r="FW11" s="84">
        <f t="shared" si="86"/>
        <v>0</v>
      </c>
      <c r="FX11" s="134">
        <f t="shared" si="87"/>
        <v>0.24</v>
      </c>
      <c r="FY11" s="3"/>
      <c r="FZ11" s="32">
        <v>0</v>
      </c>
      <c r="GA11" s="3"/>
      <c r="GB11" s="32">
        <v>0</v>
      </c>
      <c r="GC11" s="3"/>
      <c r="GD11" s="32">
        <v>0</v>
      </c>
      <c r="GE11" s="3"/>
      <c r="GF11" s="32">
        <v>0</v>
      </c>
      <c r="GG11" s="3"/>
      <c r="GH11" s="32">
        <v>0</v>
      </c>
      <c r="GI11" s="23">
        <f t="shared" si="88"/>
        <v>0</v>
      </c>
      <c r="GJ11" s="83">
        <f t="shared" si="89"/>
        <v>0</v>
      </c>
      <c r="GK11" s="3"/>
      <c r="GL11" s="32">
        <v>0</v>
      </c>
      <c r="GM11" s="3"/>
      <c r="GN11" s="32">
        <v>0</v>
      </c>
      <c r="GO11" s="3"/>
      <c r="GP11" s="32">
        <v>0</v>
      </c>
      <c r="GQ11" s="3"/>
      <c r="GR11" s="32">
        <v>0</v>
      </c>
      <c r="GS11" s="3"/>
      <c r="GT11" s="32">
        <v>0</v>
      </c>
      <c r="GU11" s="23">
        <f t="shared" si="90"/>
        <v>0</v>
      </c>
      <c r="GV11" s="83">
        <f t="shared" si="91"/>
        <v>0</v>
      </c>
      <c r="GW11" s="3"/>
      <c r="GX11" s="32">
        <v>0</v>
      </c>
      <c r="GY11" s="3"/>
      <c r="GZ11" s="32">
        <v>0</v>
      </c>
      <c r="HA11" s="3"/>
      <c r="HB11" s="32">
        <v>0</v>
      </c>
      <c r="HC11" s="3"/>
      <c r="HD11" s="32">
        <v>0</v>
      </c>
      <c r="HE11" s="3"/>
      <c r="HF11" s="32">
        <v>0</v>
      </c>
      <c r="HG11" s="23">
        <f t="shared" si="66"/>
        <v>0</v>
      </c>
      <c r="HH11" s="83">
        <f t="shared" si="32"/>
        <v>0</v>
      </c>
      <c r="HI11" s="3" t="s">
        <v>96</v>
      </c>
      <c r="HJ11" s="32">
        <v>1</v>
      </c>
      <c r="HK11" s="3" t="s">
        <v>96</v>
      </c>
      <c r="HL11" s="32">
        <v>1</v>
      </c>
      <c r="HM11" s="3"/>
      <c r="HN11" s="32">
        <v>0</v>
      </c>
      <c r="HO11" s="3"/>
      <c r="HP11" s="32">
        <v>0</v>
      </c>
      <c r="HQ11" s="3"/>
      <c r="HR11" s="32">
        <v>0</v>
      </c>
      <c r="HS11" s="23">
        <f t="shared" si="1"/>
        <v>0</v>
      </c>
      <c r="HT11" s="143">
        <f t="shared" si="2"/>
        <v>0.4</v>
      </c>
      <c r="HU11" s="84">
        <f t="shared" si="33"/>
        <v>0</v>
      </c>
      <c r="HV11" s="134">
        <f t="shared" si="34"/>
        <v>0.1</v>
      </c>
      <c r="HW11" s="3"/>
      <c r="HX11" s="25">
        <v>0</v>
      </c>
      <c r="HY11" s="3"/>
      <c r="HZ11" s="25">
        <v>0</v>
      </c>
      <c r="IA11" s="3"/>
      <c r="IB11" s="25">
        <v>0</v>
      </c>
      <c r="IC11" s="3"/>
      <c r="ID11" s="25">
        <v>0</v>
      </c>
      <c r="IE11" s="3" t="s">
        <v>96</v>
      </c>
      <c r="IF11" s="25">
        <v>1</v>
      </c>
      <c r="IG11" s="23">
        <f t="shared" ref="IG11" si="124">SUM(HW11,HY11,IA11,IC11,IE11)</f>
        <v>0</v>
      </c>
      <c r="IH11" s="83">
        <f t="shared" ref="IH11" si="125">AVERAGE(HX11,HZ11,IB11,ID11,IF11)</f>
        <v>0.2</v>
      </c>
      <c r="II11" s="3"/>
      <c r="IJ11" s="25">
        <v>0</v>
      </c>
      <c r="IK11" s="3"/>
      <c r="IL11" s="25">
        <v>0</v>
      </c>
      <c r="IM11" s="3"/>
      <c r="IN11" s="25">
        <v>0</v>
      </c>
      <c r="IO11" s="3"/>
      <c r="IP11" s="25">
        <v>0</v>
      </c>
      <c r="IQ11" s="3"/>
      <c r="IR11" s="25">
        <v>0</v>
      </c>
      <c r="IS11" s="23">
        <f>SUM(II11,IK11,IM11,IO11,IQ11)</f>
        <v>0</v>
      </c>
      <c r="IT11" s="143">
        <f>AVERAGE(IJ11,IL11,IN11,IP11,IR11)</f>
        <v>0</v>
      </c>
      <c r="IU11" s="3"/>
      <c r="IV11" s="25">
        <v>0</v>
      </c>
      <c r="IW11" s="3"/>
      <c r="IX11" s="25">
        <v>0</v>
      </c>
      <c r="IY11" s="3"/>
      <c r="IZ11" s="25">
        <v>0</v>
      </c>
      <c r="JA11" s="3"/>
      <c r="JB11" s="25">
        <v>0</v>
      </c>
      <c r="JC11" s="3"/>
      <c r="JD11" s="25">
        <v>0</v>
      </c>
      <c r="JE11" s="23">
        <f>SUM(IU11,IW11,IY11,JA11,JC11)</f>
        <v>0</v>
      </c>
      <c r="JF11" s="143">
        <f>AVERAGE(IV11,IX11,IZ11,JB11,JD11)</f>
        <v>0</v>
      </c>
      <c r="JG11" s="3"/>
      <c r="JH11" s="25">
        <v>0</v>
      </c>
      <c r="JI11" s="3"/>
      <c r="JJ11" s="25">
        <v>0</v>
      </c>
      <c r="JK11" s="3"/>
      <c r="JL11" s="25">
        <v>0</v>
      </c>
      <c r="JM11" s="3"/>
      <c r="JN11" s="25">
        <v>0</v>
      </c>
      <c r="JO11" s="3"/>
      <c r="JP11" s="25">
        <v>0</v>
      </c>
      <c r="JQ11" s="23">
        <f>SUM(JG11,JI11,JK11,JM11,JO11)</f>
        <v>0</v>
      </c>
      <c r="JR11" s="143">
        <f>AVERAGE(JH11,JJ11,JL11,JN11,JP11)</f>
        <v>0</v>
      </c>
      <c r="JS11" s="3"/>
      <c r="JT11" s="25">
        <v>0</v>
      </c>
      <c r="JU11" s="3"/>
      <c r="JV11" s="25">
        <v>0</v>
      </c>
      <c r="JW11" s="3"/>
      <c r="JX11" s="25">
        <v>0</v>
      </c>
      <c r="JY11" s="23">
        <f t="shared" si="43"/>
        <v>0</v>
      </c>
      <c r="JZ11" s="83">
        <f t="shared" si="44"/>
        <v>0</v>
      </c>
      <c r="KA11" s="84">
        <f t="shared" si="45"/>
        <v>0</v>
      </c>
      <c r="KB11" s="134">
        <f t="shared" si="46"/>
        <v>0.04</v>
      </c>
      <c r="KC11" s="3"/>
      <c r="KD11" s="25">
        <v>0</v>
      </c>
      <c r="KE11" s="3"/>
      <c r="KF11" s="25">
        <v>0</v>
      </c>
      <c r="KG11" s="23">
        <f t="shared" si="47"/>
        <v>0</v>
      </c>
      <c r="KH11" s="83">
        <f t="shared" si="71"/>
        <v>0</v>
      </c>
      <c r="KI11" s="3"/>
      <c r="KJ11" s="25">
        <v>0</v>
      </c>
      <c r="KK11" s="3"/>
      <c r="KL11" s="25">
        <v>0</v>
      </c>
      <c r="KM11" s="3"/>
      <c r="KN11" s="25">
        <v>0</v>
      </c>
      <c r="KO11" s="3"/>
      <c r="KP11" s="25">
        <v>0</v>
      </c>
      <c r="KQ11" s="3"/>
      <c r="KR11" s="25">
        <v>0</v>
      </c>
      <c r="KS11" s="23">
        <f>SUM(KI11,KK11,KM11,KO11,KQ11)</f>
        <v>0</v>
      </c>
      <c r="KT11" s="143">
        <f>AVERAGE(KJ11,KL11,KN11,KP11,KR11)</f>
        <v>0</v>
      </c>
      <c r="KU11" s="3"/>
      <c r="KV11" s="25">
        <v>0</v>
      </c>
      <c r="KW11" s="3"/>
      <c r="KX11" s="25">
        <v>0</v>
      </c>
      <c r="KY11" s="3"/>
      <c r="KZ11" s="25">
        <v>0</v>
      </c>
      <c r="LA11" s="3"/>
      <c r="LB11" s="25">
        <v>0</v>
      </c>
      <c r="LC11" s="3"/>
      <c r="LD11" s="25">
        <v>0</v>
      </c>
      <c r="LE11" s="23">
        <f>SUM(KU11,KW11,KY11,LA11,LC11)</f>
        <v>0</v>
      </c>
      <c r="LF11" s="143">
        <f>AVERAGE(KV11,KX11,KZ11,LB11,LD11)</f>
        <v>0</v>
      </c>
      <c r="LG11" s="3"/>
      <c r="LH11" s="25">
        <v>0</v>
      </c>
      <c r="LI11" s="3"/>
      <c r="LJ11" s="25">
        <v>0</v>
      </c>
      <c r="LK11" s="3"/>
      <c r="LL11" s="25">
        <v>0</v>
      </c>
      <c r="LM11" s="3"/>
      <c r="LN11" s="25">
        <v>0</v>
      </c>
      <c r="LO11" s="3"/>
      <c r="LP11" s="25">
        <v>0</v>
      </c>
      <c r="LQ11" s="23">
        <f>SUM(LG11,LI11,LK11,LM11,LO11)</f>
        <v>0</v>
      </c>
      <c r="LR11" s="143">
        <f>AVERAGE(LH11,LJ11,LL11,LN11,LP11)</f>
        <v>0</v>
      </c>
      <c r="LS11" s="3"/>
      <c r="LT11" s="25">
        <v>0</v>
      </c>
      <c r="LU11" s="3"/>
      <c r="LV11" s="25">
        <v>0</v>
      </c>
      <c r="LW11" s="3"/>
      <c r="LX11" s="25">
        <v>0</v>
      </c>
      <c r="LY11" s="3"/>
      <c r="LZ11" s="25">
        <v>0</v>
      </c>
      <c r="MA11" s="3"/>
      <c r="MB11" s="25">
        <v>0</v>
      </c>
      <c r="MC11" s="23">
        <f>SUM(LS11,LU11,LW11,LY11,MA11)</f>
        <v>0</v>
      </c>
      <c r="MD11" s="143">
        <f>AVERAGE(LT11,LV11,LX11,LZ11,MB11)</f>
        <v>0</v>
      </c>
      <c r="ME11" s="84">
        <f t="shared" si="56"/>
        <v>0</v>
      </c>
      <c r="MF11" s="134">
        <f t="shared" si="57"/>
        <v>0</v>
      </c>
    </row>
  </sheetData>
  <mergeCells count="162">
    <mergeCell ref="HU2:HV2"/>
    <mergeCell ref="HK2:HL2"/>
    <mergeCell ref="HM2:HN2"/>
    <mergeCell ref="HO2:HP2"/>
    <mergeCell ref="HQ2:HR2"/>
    <mergeCell ref="HS2:HT2"/>
    <mergeCell ref="HA2:HB2"/>
    <mergeCell ref="HC2:HD2"/>
    <mergeCell ref="HE2:HF2"/>
    <mergeCell ref="HG2:HH2"/>
    <mergeCell ref="HI2:HJ2"/>
    <mergeCell ref="GS2:GT2"/>
    <mergeCell ref="GU2:GV2"/>
    <mergeCell ref="GW2:GX2"/>
    <mergeCell ref="GY2:GZ2"/>
    <mergeCell ref="GI2:GJ2"/>
    <mergeCell ref="GK2:GL2"/>
    <mergeCell ref="GM2:GN2"/>
    <mergeCell ref="GO2:GP2"/>
    <mergeCell ref="GQ2:GR2"/>
    <mergeCell ref="FY2:FZ2"/>
    <mergeCell ref="GA2:GB2"/>
    <mergeCell ref="GC2:GD2"/>
    <mergeCell ref="GE2:GF2"/>
    <mergeCell ref="GG2:GH2"/>
    <mergeCell ref="FW2:FX2"/>
    <mergeCell ref="FQ2:FR2"/>
    <mergeCell ref="FS2:FT2"/>
    <mergeCell ref="FU2:FV2"/>
    <mergeCell ref="FG2:FH2"/>
    <mergeCell ref="FI2:FJ2"/>
    <mergeCell ref="FK2:FL2"/>
    <mergeCell ref="FM2:FN2"/>
    <mergeCell ref="FO2:FP2"/>
    <mergeCell ref="EW2:EX2"/>
    <mergeCell ref="EY2:EZ2"/>
    <mergeCell ref="FA2:FB2"/>
    <mergeCell ref="FC2:FD2"/>
    <mergeCell ref="FE2:FF2"/>
    <mergeCell ref="EM2:EN2"/>
    <mergeCell ref="EO2:EP2"/>
    <mergeCell ref="EQ2:ER2"/>
    <mergeCell ref="ES2:ET2"/>
    <mergeCell ref="EU2:EV2"/>
    <mergeCell ref="EC2:ED2"/>
    <mergeCell ref="EE2:EF2"/>
    <mergeCell ref="EG2:EH2"/>
    <mergeCell ref="EI2:EJ2"/>
    <mergeCell ref="EK2:EL2"/>
    <mergeCell ref="DS2:DT2"/>
    <mergeCell ref="DU2:DV2"/>
    <mergeCell ref="DW2:DX2"/>
    <mergeCell ref="DY2:DZ2"/>
    <mergeCell ref="EA2:EB2"/>
    <mergeCell ref="CM2:CN2"/>
    <mergeCell ref="CY2:CZ2"/>
    <mergeCell ref="DK2:DL2"/>
    <mergeCell ref="BO2:BP2"/>
    <mergeCell ref="DQ2:DR2"/>
    <mergeCell ref="DM2:DN2"/>
    <mergeCell ref="DO2:DP2"/>
    <mergeCell ref="DA2:DB2"/>
    <mergeCell ref="DC2:DD2"/>
    <mergeCell ref="DE2:DF2"/>
    <mergeCell ref="DG2:DH2"/>
    <mergeCell ref="DI2:DJ2"/>
    <mergeCell ref="CO2:CP2"/>
    <mergeCell ref="CQ2:CR2"/>
    <mergeCell ref="CS2:CT2"/>
    <mergeCell ref="CU2:CV2"/>
    <mergeCell ref="CW2:CX2"/>
    <mergeCell ref="BG2:BH2"/>
    <mergeCell ref="BI2:BJ2"/>
    <mergeCell ref="BK2:BL2"/>
    <mergeCell ref="CG2:CH2"/>
    <mergeCell ref="CI2:CJ2"/>
    <mergeCell ref="CK2:CL2"/>
    <mergeCell ref="BQ2:BR2"/>
    <mergeCell ref="BS2:BT2"/>
    <mergeCell ref="BU2:BV2"/>
    <mergeCell ref="BW2:BX2"/>
    <mergeCell ref="BY2:BZ2"/>
    <mergeCell ref="CA2:CB2"/>
    <mergeCell ref="CC2:CD2"/>
    <mergeCell ref="CE2:CF2"/>
    <mergeCell ref="AU2:AV2"/>
    <mergeCell ref="AW2:AX2"/>
    <mergeCell ref="AY2:AZ2"/>
    <mergeCell ref="BC2:BD2"/>
    <mergeCell ref="BE2:BF2"/>
    <mergeCell ref="AI2:AJ2"/>
    <mergeCell ref="AK2:AL2"/>
    <mergeCell ref="AM2:AN2"/>
    <mergeCell ref="AQ2:AR2"/>
    <mergeCell ref="AS2:AT2"/>
    <mergeCell ref="AA2:AB2"/>
    <mergeCell ref="AE2:AF2"/>
    <mergeCell ref="AG2:AH2"/>
    <mergeCell ref="B2:B3"/>
    <mergeCell ref="S2:T2"/>
    <mergeCell ref="U2:V2"/>
    <mergeCell ref="W2:X2"/>
    <mergeCell ref="Y2:Z2"/>
    <mergeCell ref="N2:N3"/>
    <mergeCell ref="O2:P2"/>
    <mergeCell ref="HW2:HX2"/>
    <mergeCell ref="HY2:HZ2"/>
    <mergeCell ref="IA2:IB2"/>
    <mergeCell ref="IC2:ID2"/>
    <mergeCell ref="IE2:IF2"/>
    <mergeCell ref="IG2:IH2"/>
    <mergeCell ref="II2:IJ2"/>
    <mergeCell ref="IK2:IL2"/>
    <mergeCell ref="IM2:IN2"/>
    <mergeCell ref="IO2:IP2"/>
    <mergeCell ref="IQ2:IR2"/>
    <mergeCell ref="IS2:IT2"/>
    <mergeCell ref="IU2:IV2"/>
    <mergeCell ref="IW2:IX2"/>
    <mergeCell ref="IY2:IZ2"/>
    <mergeCell ref="JA2:JB2"/>
    <mergeCell ref="JC2:JD2"/>
    <mergeCell ref="JE2:JF2"/>
    <mergeCell ref="KA2:KB2"/>
    <mergeCell ref="JY2:JZ2"/>
    <mergeCell ref="JG2:JH2"/>
    <mergeCell ref="JI2:JJ2"/>
    <mergeCell ref="JK2:JL2"/>
    <mergeCell ref="JM2:JN2"/>
    <mergeCell ref="JO2:JP2"/>
    <mergeCell ref="JQ2:JR2"/>
    <mergeCell ref="JS2:JT2"/>
    <mergeCell ref="JU2:JV2"/>
    <mergeCell ref="JW2:JX2"/>
    <mergeCell ref="KC2:KD2"/>
    <mergeCell ref="KE2:KF2"/>
    <mergeCell ref="KG2:KH2"/>
    <mergeCell ref="KI2:KJ2"/>
    <mergeCell ref="KK2:KL2"/>
    <mergeCell ref="KM2:KN2"/>
    <mergeCell ref="KO2:KP2"/>
    <mergeCell ref="KQ2:KR2"/>
    <mergeCell ref="KS2:KT2"/>
    <mergeCell ref="KU2:KV2"/>
    <mergeCell ref="KW2:KX2"/>
    <mergeCell ref="KY2:KZ2"/>
    <mergeCell ref="LA2:LB2"/>
    <mergeCell ref="LC2:LD2"/>
    <mergeCell ref="LE2:LF2"/>
    <mergeCell ref="LG2:LH2"/>
    <mergeCell ref="LI2:LJ2"/>
    <mergeCell ref="LK2:LL2"/>
    <mergeCell ref="ME2:MF2"/>
    <mergeCell ref="LM2:LN2"/>
    <mergeCell ref="LO2:LP2"/>
    <mergeCell ref="LQ2:LR2"/>
    <mergeCell ref="LS2:LT2"/>
    <mergeCell ref="LU2:LV2"/>
    <mergeCell ref="LW2:LX2"/>
    <mergeCell ref="LY2:LZ2"/>
    <mergeCell ref="MA2:MB2"/>
    <mergeCell ref="MC2:MD2"/>
  </mergeCell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B00-000000000000}">
          <x14:formula1>
            <xm:f>Reference!$B$2:$B$25</xm:f>
          </x14:formula1>
          <xm:sqref>B4:B11</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2:MX15"/>
  <sheetViews>
    <sheetView topLeftCell="B1" workbookViewId="0" xr3:uid="{C67EF94B-0B3B-5838-830C-E3A509766221}">
      <pane xSplit="1" ySplit="2" topLeftCell="KA3" activePane="bottomRight" state="frozen"/>
      <selection pane="bottomRight" activeCell="KK15" sqref="KK15"/>
      <selection pane="bottomLeft" activeCell="B3" sqref="B3"/>
      <selection pane="topRight" activeCell="C1" sqref="C1"/>
    </sheetView>
  </sheetViews>
  <sheetFormatPr defaultRowHeight="12.75"/>
  <cols>
    <col min="1" max="1" width="4.85546875" customWidth="1"/>
    <col min="2" max="2" width="27.140625" bestFit="1" customWidth="1"/>
    <col min="3" max="3" width="4.28515625" bestFit="1" customWidth="1"/>
    <col min="4" max="4" width="9.42578125" bestFit="1" customWidth="1"/>
    <col min="5" max="13" width="7" bestFit="1" customWidth="1"/>
    <col min="14" max="14" width="5.5703125" bestFit="1" customWidth="1"/>
    <col min="15" max="15" width="3.42578125" bestFit="1" customWidth="1"/>
    <col min="16" max="16" width="5.7109375" bestFit="1" customWidth="1"/>
    <col min="17" max="18" width="6" bestFit="1" customWidth="1"/>
    <col min="19" max="19" width="8.7109375" bestFit="1" customWidth="1"/>
    <col min="20" max="20" width="9.28515625" customWidth="1"/>
    <col min="21" max="21" width="3.42578125" bestFit="1" customWidth="1"/>
    <col min="22" max="22" width="5.85546875" bestFit="1" customWidth="1"/>
    <col min="23" max="23" width="3.42578125" bestFit="1" customWidth="1"/>
    <col min="24" max="24" width="5.7109375" bestFit="1" customWidth="1"/>
    <col min="25" max="25" width="3.42578125" bestFit="1" customWidth="1"/>
    <col min="26" max="26" width="5.7109375" bestFit="1" customWidth="1"/>
    <col min="27" max="27" width="3.42578125" bestFit="1" customWidth="1"/>
    <col min="28" max="28" width="5.7109375" bestFit="1" customWidth="1"/>
    <col min="29" max="29" width="6" bestFit="1" customWidth="1"/>
    <col min="30" max="30" width="7" bestFit="1" customWidth="1"/>
    <col min="31" max="31" width="3.42578125" bestFit="1" customWidth="1"/>
    <col min="32" max="32" width="5.7109375" bestFit="1" customWidth="1"/>
    <col min="33" max="33" width="3.42578125" bestFit="1" customWidth="1"/>
    <col min="34" max="34" width="5.7109375" bestFit="1" customWidth="1"/>
    <col min="35" max="35" width="3.42578125" bestFit="1" customWidth="1"/>
    <col min="36" max="36" width="5.7109375" bestFit="1" customWidth="1"/>
    <col min="37" max="37" width="3.42578125" bestFit="1" customWidth="1"/>
    <col min="38" max="38" width="5.7109375" bestFit="1" customWidth="1"/>
    <col min="39" max="39" width="3.42578125" bestFit="1" customWidth="1"/>
    <col min="40" max="40" width="5.7109375" bestFit="1" customWidth="1"/>
    <col min="41" max="42" width="7" bestFit="1" customWidth="1"/>
    <col min="43" max="43" width="3.42578125" bestFit="1" customWidth="1"/>
    <col min="44" max="44" width="5.7109375" bestFit="1" customWidth="1"/>
    <col min="45" max="45" width="3.42578125" bestFit="1" customWidth="1"/>
    <col min="46" max="46" width="5.7109375" bestFit="1" customWidth="1"/>
    <col min="47" max="47" width="3.42578125" bestFit="1" customWidth="1"/>
    <col min="48" max="48" width="5.7109375" bestFit="1" customWidth="1"/>
    <col min="49" max="49" width="3.42578125" bestFit="1" customWidth="1"/>
    <col min="50" max="50" width="5.7109375" bestFit="1" customWidth="1"/>
    <col min="51" max="51" width="3.42578125" bestFit="1" customWidth="1"/>
    <col min="52" max="52" width="5.7109375" bestFit="1" customWidth="1"/>
    <col min="53" max="54" width="7" bestFit="1" customWidth="1"/>
    <col min="55" max="55" width="3.42578125" bestFit="1" customWidth="1"/>
    <col min="56" max="56" width="5.7109375" bestFit="1" customWidth="1"/>
    <col min="57" max="57" width="3.42578125" bestFit="1" customWidth="1"/>
    <col min="58" max="58" width="5.7109375" bestFit="1" customWidth="1"/>
    <col min="59" max="59" width="3.42578125" bestFit="1" customWidth="1"/>
    <col min="60" max="60" width="5.7109375" bestFit="1" customWidth="1"/>
    <col min="61" max="61" width="4.7109375" bestFit="1" customWidth="1"/>
    <col min="62" max="62" width="5.85546875" bestFit="1" customWidth="1"/>
    <col min="63" max="63" width="3.42578125" bestFit="1" customWidth="1"/>
    <col min="64" max="64" width="6" customWidth="1"/>
    <col min="65" max="66" width="7" bestFit="1" customWidth="1"/>
    <col min="67" max="67" width="3.42578125" bestFit="1" customWidth="1"/>
    <col min="68" max="68" width="7.28515625" bestFit="1" customWidth="1"/>
    <col min="69" max="69" width="4.7109375" bestFit="1" customWidth="1"/>
    <col min="70" max="70" width="5.85546875" bestFit="1" customWidth="1"/>
    <col min="71" max="71" width="3.42578125" bestFit="1" customWidth="1"/>
    <col min="72" max="72" width="5.85546875" bestFit="1" customWidth="1"/>
    <col min="73" max="73" width="3.42578125" bestFit="1" customWidth="1"/>
    <col min="74" max="74" width="5.85546875" bestFit="1" customWidth="1"/>
    <col min="75" max="75" width="3.42578125" bestFit="1" customWidth="1"/>
    <col min="76" max="76" width="5.7109375" bestFit="1" customWidth="1"/>
    <col min="77" max="77" width="3.42578125" bestFit="1" customWidth="1"/>
    <col min="78" max="78" width="5.7109375" bestFit="1" customWidth="1"/>
    <col min="79" max="79" width="3.42578125" bestFit="1" customWidth="1"/>
    <col min="80" max="80" width="6.7109375" customWidth="1"/>
    <col min="81" max="81" width="3.42578125" bestFit="1" customWidth="1"/>
    <col min="82" max="82" width="5.7109375" bestFit="1" customWidth="1"/>
    <col min="83" max="83" width="3.42578125" bestFit="1" customWidth="1"/>
    <col min="84" max="84" width="5.7109375" bestFit="1" customWidth="1"/>
    <col min="85" max="85" width="3.42578125" bestFit="1" customWidth="1"/>
    <col min="86" max="86" width="4.7109375" bestFit="1" customWidth="1"/>
    <col min="87" max="87" width="3.42578125" bestFit="1" customWidth="1"/>
    <col min="88" max="88" width="5.7109375" bestFit="1" customWidth="1"/>
    <col min="89" max="89" width="3.42578125" bestFit="1" customWidth="1"/>
    <col min="90" max="90" width="5.7109375" bestFit="1" customWidth="1"/>
    <col min="91" max="91" width="3.42578125" bestFit="1" customWidth="1"/>
    <col min="92" max="92" width="4.7109375" bestFit="1" customWidth="1"/>
    <col min="93" max="93" width="7.140625" bestFit="1" customWidth="1"/>
    <col min="94" max="94" width="5.85546875" bestFit="1" customWidth="1"/>
    <col min="95" max="95" width="3.42578125" bestFit="1" customWidth="1"/>
    <col min="96" max="96" width="4.7109375" bestFit="1" customWidth="1"/>
    <col min="97" max="97" width="3.42578125" bestFit="1" customWidth="1"/>
    <col min="98" max="98" width="4.85546875" bestFit="1" customWidth="1"/>
    <col min="99" max="99" width="3.42578125" bestFit="1" customWidth="1"/>
    <col min="100" max="100" width="4.7109375" bestFit="1" customWidth="1"/>
    <col min="101" max="101" width="3.42578125" bestFit="1" customWidth="1"/>
    <col min="102" max="102" width="4.7109375" bestFit="1" customWidth="1"/>
    <col min="103" max="103" width="3.42578125" bestFit="1" customWidth="1"/>
    <col min="104" max="104" width="4.7109375" bestFit="1" customWidth="1"/>
    <col min="105" max="105" width="3.42578125" bestFit="1" customWidth="1"/>
    <col min="106" max="106" width="4.85546875" bestFit="1" customWidth="1"/>
    <col min="107" max="107" width="3.42578125" bestFit="1" customWidth="1"/>
    <col min="108" max="108" width="5.7109375" bestFit="1" customWidth="1"/>
    <col min="109" max="109" width="3.42578125" bestFit="1" customWidth="1"/>
    <col min="110" max="110" width="4.7109375" bestFit="1" customWidth="1"/>
    <col min="111" max="111" width="3.42578125" bestFit="1" customWidth="1"/>
    <col min="112" max="112" width="5.7109375" bestFit="1" customWidth="1"/>
    <col min="113" max="113" width="3.42578125" bestFit="1" customWidth="1"/>
    <col min="114" max="114" width="4.7109375" bestFit="1" customWidth="1"/>
    <col min="115" max="115" width="3.42578125" bestFit="1" customWidth="1"/>
    <col min="116" max="116" width="4.7109375" bestFit="1" customWidth="1"/>
    <col min="117" max="117" width="3.42578125" bestFit="1" customWidth="1"/>
    <col min="118" max="118" width="4.7109375" bestFit="1" customWidth="1"/>
    <col min="119" max="119" width="7.140625" bestFit="1" customWidth="1"/>
    <col min="120" max="120" width="5.85546875" bestFit="1" customWidth="1"/>
    <col min="121" max="121" width="3.42578125" bestFit="1" customWidth="1"/>
    <col min="122" max="122" width="4.7109375" bestFit="1" customWidth="1"/>
    <col min="123" max="123" width="7.140625" bestFit="1" customWidth="1"/>
    <col min="124" max="124" width="5.85546875" bestFit="1" customWidth="1"/>
    <col min="125" max="125" width="3.42578125" bestFit="1" customWidth="1"/>
    <col min="126" max="126" width="5.7109375" bestFit="1" customWidth="1"/>
    <col min="127" max="127" width="3.42578125" bestFit="1" customWidth="1"/>
    <col min="128" max="128" width="4.7109375" bestFit="1" customWidth="1"/>
    <col min="129" max="129" width="3.42578125" bestFit="1" customWidth="1"/>
    <col min="130" max="130" width="4.7109375" bestFit="1" customWidth="1"/>
    <col min="131" max="131" width="3.42578125" bestFit="1" customWidth="1"/>
    <col min="132" max="132" width="4.7109375" bestFit="1" customWidth="1"/>
    <col min="133" max="133" width="3.42578125" bestFit="1" customWidth="1"/>
    <col min="134" max="134" width="5.7109375" bestFit="1" customWidth="1"/>
    <col min="135" max="135" width="3.42578125" bestFit="1" customWidth="1"/>
    <col min="136" max="136" width="5.7109375" bestFit="1" customWidth="1"/>
    <col min="137" max="137" width="3.42578125" bestFit="1" customWidth="1"/>
    <col min="138" max="138" width="5.7109375" bestFit="1" customWidth="1"/>
    <col min="139" max="139" width="3.42578125" bestFit="1" customWidth="1"/>
    <col min="140" max="140" width="4.7109375" bestFit="1" customWidth="1"/>
    <col min="141" max="141" width="3.42578125" bestFit="1" customWidth="1"/>
    <col min="142" max="142" width="4.7109375" bestFit="1" customWidth="1"/>
    <col min="143" max="143" width="3.42578125" bestFit="1" customWidth="1"/>
    <col min="144" max="144" width="5.7109375" bestFit="1" customWidth="1"/>
    <col min="145" max="145" width="3.42578125" bestFit="1" customWidth="1"/>
    <col min="146" max="146" width="5.85546875" bestFit="1" customWidth="1"/>
    <col min="147" max="147" width="3.42578125" bestFit="1" customWidth="1"/>
    <col min="148" max="148" width="5.85546875" bestFit="1" customWidth="1"/>
    <col min="149" max="149" width="3.42578125" bestFit="1" customWidth="1"/>
    <col min="150" max="150" width="5.85546875" bestFit="1" customWidth="1"/>
    <col min="151" max="151" width="3.42578125" bestFit="1" customWidth="1"/>
    <col min="152" max="152" width="5.85546875" bestFit="1" customWidth="1"/>
    <col min="153" max="153" width="3.42578125" bestFit="1" customWidth="1"/>
    <col min="154" max="154" width="5.7109375" bestFit="1" customWidth="1"/>
    <col min="155" max="155" width="3.42578125" bestFit="1" customWidth="1"/>
    <col min="156" max="156" width="5.85546875" bestFit="1" customWidth="1"/>
    <col min="157" max="157" width="3.42578125" bestFit="1" customWidth="1"/>
    <col min="158" max="158" width="5.7109375" bestFit="1" customWidth="1"/>
    <col min="159" max="159" width="3.42578125" bestFit="1" customWidth="1"/>
    <col min="160" max="160" width="6.85546875" bestFit="1" customWidth="1"/>
    <col min="161" max="161" width="3.42578125" bestFit="1" customWidth="1"/>
    <col min="162" max="162" width="5.85546875" bestFit="1" customWidth="1"/>
    <col min="163" max="163" width="3.42578125" bestFit="1" customWidth="1"/>
    <col min="164" max="164" width="5.85546875" bestFit="1" customWidth="1"/>
    <col min="165" max="165" width="3.42578125" bestFit="1" customWidth="1"/>
    <col min="166" max="166" width="5.7109375" bestFit="1" customWidth="1"/>
    <col min="167" max="167" width="3.42578125" bestFit="1" customWidth="1"/>
    <col min="168" max="168" width="5.85546875" bestFit="1" customWidth="1"/>
    <col min="169" max="169" width="3.42578125" bestFit="1" customWidth="1"/>
    <col min="170" max="170" width="5.85546875" bestFit="1" customWidth="1"/>
    <col min="171" max="171" width="3.42578125" bestFit="1" customWidth="1"/>
    <col min="172" max="172" width="5.85546875" bestFit="1" customWidth="1"/>
    <col min="173" max="173" width="3.42578125" bestFit="1" customWidth="1"/>
    <col min="174" max="174" width="5.85546875" bestFit="1" customWidth="1"/>
    <col min="175" max="175" width="3.42578125" bestFit="1" customWidth="1"/>
    <col min="176" max="176" width="5.85546875" bestFit="1" customWidth="1"/>
    <col min="177" max="177" width="3.42578125" bestFit="1" customWidth="1"/>
    <col min="178" max="178" width="5.7109375" bestFit="1" customWidth="1"/>
    <col min="179" max="180" width="5.7109375" customWidth="1"/>
    <col min="181" max="181" width="3.5703125" bestFit="1" customWidth="1"/>
    <col min="182" max="182" width="5.85546875" bestFit="1" customWidth="1"/>
    <col min="183" max="183" width="3.5703125" bestFit="1" customWidth="1"/>
    <col min="184" max="184" width="5.85546875" bestFit="1" customWidth="1"/>
    <col min="185" max="185" width="3.5703125" bestFit="1" customWidth="1"/>
    <col min="186" max="186" width="5.85546875" bestFit="1" customWidth="1"/>
    <col min="187" max="187" width="3.5703125" bestFit="1" customWidth="1"/>
    <col min="188" max="188" width="5.85546875" bestFit="1" customWidth="1"/>
    <col min="189" max="189" width="3.5703125" bestFit="1" customWidth="1"/>
    <col min="190" max="190" width="5.85546875" bestFit="1" customWidth="1"/>
    <col min="193" max="193" width="3.5703125" bestFit="1" customWidth="1"/>
    <col min="194" max="194" width="5.85546875" bestFit="1" customWidth="1"/>
    <col min="195" max="195" width="3.5703125" bestFit="1" customWidth="1"/>
    <col min="196" max="196" width="5.85546875" bestFit="1" customWidth="1"/>
    <col min="197" max="197" width="3.5703125" bestFit="1" customWidth="1"/>
    <col min="198" max="198" width="5.85546875" bestFit="1" customWidth="1"/>
    <col min="199" max="199" width="3.5703125" bestFit="1" customWidth="1"/>
    <col min="200" max="200" width="5.85546875" bestFit="1" customWidth="1"/>
    <col min="201" max="201" width="3.5703125" bestFit="1" customWidth="1"/>
    <col min="202" max="202" width="5.85546875" bestFit="1" customWidth="1"/>
    <col min="205" max="205" width="3.5703125" bestFit="1" customWidth="1"/>
    <col min="206" max="206" width="5.85546875" bestFit="1" customWidth="1"/>
    <col min="207" max="207" width="3.5703125" bestFit="1" customWidth="1"/>
    <col min="208" max="208" width="5.85546875" bestFit="1" customWidth="1"/>
    <col min="209" max="209" width="3.5703125" bestFit="1" customWidth="1"/>
    <col min="210" max="210" width="4.85546875" bestFit="1" customWidth="1"/>
    <col min="211" max="211" width="3.5703125" bestFit="1" customWidth="1"/>
    <col min="212" max="212" width="5.85546875" bestFit="1" customWidth="1"/>
    <col min="213" max="213" width="3.5703125" bestFit="1" customWidth="1"/>
    <col min="214" max="214" width="5.85546875" bestFit="1" customWidth="1"/>
    <col min="217" max="217" width="3.5703125" bestFit="1" customWidth="1"/>
    <col min="218" max="218" width="5.85546875" bestFit="1" customWidth="1"/>
    <col min="219" max="219" width="3.5703125" bestFit="1" customWidth="1"/>
    <col min="220" max="220" width="5.85546875" bestFit="1" customWidth="1"/>
    <col min="221" max="221" width="3.5703125" bestFit="1" customWidth="1"/>
    <col min="222" max="222" width="4.85546875" bestFit="1" customWidth="1"/>
    <col min="223" max="223" width="3.5703125" bestFit="1" customWidth="1"/>
    <col min="224" max="224" width="5.85546875" bestFit="1" customWidth="1"/>
    <col min="225" max="225" width="3.5703125" bestFit="1" customWidth="1"/>
    <col min="226" max="226" width="5.85546875" bestFit="1" customWidth="1"/>
    <col min="231" max="231" width="3.5703125" bestFit="1" customWidth="1"/>
    <col min="232" max="232" width="5.85546875" bestFit="1" customWidth="1"/>
    <col min="233" max="233" width="3.5703125" bestFit="1" customWidth="1"/>
    <col min="234" max="234" width="5.85546875" bestFit="1" customWidth="1"/>
    <col min="235" max="235" width="3.5703125" bestFit="1" customWidth="1"/>
    <col min="236" max="236" width="5.85546875" bestFit="1" customWidth="1"/>
    <col min="237" max="237" width="3.5703125" bestFit="1" customWidth="1"/>
    <col min="238" max="238" width="5.85546875" bestFit="1" customWidth="1"/>
    <col min="239" max="239" width="3.5703125" bestFit="1" customWidth="1"/>
    <col min="240" max="240" width="5.85546875" bestFit="1" customWidth="1"/>
    <col min="243" max="243" width="3.5703125" bestFit="1" customWidth="1"/>
    <col min="244" max="244" width="4.85546875" bestFit="1" customWidth="1"/>
    <col min="245" max="245" width="3.5703125" bestFit="1" customWidth="1"/>
    <col min="246" max="246" width="4.85546875" bestFit="1" customWidth="1"/>
    <col min="247" max="247" width="3.5703125" bestFit="1" customWidth="1"/>
    <col min="248" max="248" width="4.85546875" bestFit="1" customWidth="1"/>
    <col min="249" max="249" width="3.5703125" bestFit="1" customWidth="1"/>
    <col min="250" max="250" width="4.85546875" bestFit="1" customWidth="1"/>
    <col min="251" max="251" width="3.5703125" bestFit="1" customWidth="1"/>
    <col min="252" max="252" width="5.85546875" bestFit="1" customWidth="1"/>
    <col min="255" max="255" width="3.5703125" bestFit="1" customWidth="1"/>
    <col min="256" max="256" width="5.85546875" bestFit="1" customWidth="1"/>
    <col min="257" max="257" width="3.5703125" bestFit="1" customWidth="1"/>
    <col min="258" max="258" width="5.85546875" bestFit="1" customWidth="1"/>
    <col min="259" max="259" width="3.5703125" bestFit="1" customWidth="1"/>
    <col min="260" max="260" width="4.85546875" bestFit="1" customWidth="1"/>
    <col min="261" max="261" width="3.5703125" bestFit="1" customWidth="1"/>
    <col min="262" max="262" width="5.85546875" bestFit="1" customWidth="1"/>
    <col min="263" max="263" width="3.5703125" bestFit="1" customWidth="1"/>
    <col min="264" max="264" width="5.85546875" bestFit="1" customWidth="1"/>
    <col min="267" max="267" width="3.5703125" bestFit="1" customWidth="1"/>
    <col min="268" max="268" width="5.85546875" bestFit="1" customWidth="1"/>
    <col min="269" max="269" width="3.5703125" bestFit="1" customWidth="1"/>
    <col min="270" max="270" width="5.85546875" bestFit="1" customWidth="1"/>
    <col min="271" max="271" width="3.5703125" bestFit="1" customWidth="1"/>
    <col min="272" max="272" width="5.85546875" bestFit="1" customWidth="1"/>
    <col min="273" max="273" width="3.5703125" bestFit="1" customWidth="1"/>
    <col min="274" max="274" width="5.85546875" bestFit="1" customWidth="1"/>
    <col min="275" max="275" width="3.5703125" bestFit="1" customWidth="1"/>
    <col min="276" max="276" width="5.85546875" bestFit="1" customWidth="1"/>
    <col min="279" max="279" width="4.85546875" bestFit="1" customWidth="1"/>
    <col min="280" max="280" width="5.85546875" bestFit="1" customWidth="1"/>
    <col min="281" max="281" width="3.5703125" bestFit="1" customWidth="1"/>
    <col min="282" max="282" width="4.85546875" bestFit="1" customWidth="1"/>
    <col min="283" max="283" width="3.5703125" bestFit="1" customWidth="1"/>
    <col min="284" max="284" width="5.85546875" bestFit="1" customWidth="1"/>
  </cols>
  <sheetData>
    <row r="2" spans="2:362">
      <c r="B2" s="1" t="s">
        <v>90</v>
      </c>
      <c r="C2" s="9" t="s">
        <v>3</v>
      </c>
      <c r="D2" s="46" t="s">
        <v>766</v>
      </c>
      <c r="E2" s="47">
        <v>43516</v>
      </c>
      <c r="F2" s="47">
        <v>43517</v>
      </c>
      <c r="G2" s="47">
        <v>43518</v>
      </c>
      <c r="H2" s="47">
        <v>43519</v>
      </c>
      <c r="I2" s="47">
        <v>43520</v>
      </c>
      <c r="J2" s="47">
        <v>43521</v>
      </c>
      <c r="K2" s="47">
        <v>43522</v>
      </c>
      <c r="L2" s="47">
        <v>43523</v>
      </c>
      <c r="M2" s="172">
        <v>43524</v>
      </c>
      <c r="N2" s="48" t="s">
        <v>92</v>
      </c>
      <c r="O2" s="538">
        <v>43525</v>
      </c>
      <c r="P2" s="539"/>
      <c r="Q2" s="172">
        <v>43526</v>
      </c>
      <c r="R2" s="172">
        <v>43527</v>
      </c>
      <c r="S2" s="538">
        <v>43528</v>
      </c>
      <c r="T2" s="539"/>
      <c r="U2" s="538">
        <v>43529</v>
      </c>
      <c r="V2" s="539"/>
      <c r="W2" s="538">
        <v>43530</v>
      </c>
      <c r="X2" s="539"/>
      <c r="Y2" s="538">
        <v>43531</v>
      </c>
      <c r="Z2" s="539"/>
      <c r="AA2" s="538">
        <v>43532</v>
      </c>
      <c r="AB2" s="539"/>
      <c r="AC2" s="49">
        <v>43533</v>
      </c>
      <c r="AD2" s="49">
        <v>43534</v>
      </c>
      <c r="AE2" s="538">
        <v>43535</v>
      </c>
      <c r="AF2" s="539"/>
      <c r="AG2" s="538">
        <v>43536</v>
      </c>
      <c r="AH2" s="539"/>
      <c r="AI2" s="538">
        <v>43537</v>
      </c>
      <c r="AJ2" s="539"/>
      <c r="AK2" s="538">
        <v>43538</v>
      </c>
      <c r="AL2" s="539"/>
      <c r="AM2" s="538">
        <v>43539</v>
      </c>
      <c r="AN2" s="539"/>
      <c r="AO2" s="171">
        <v>43540</v>
      </c>
      <c r="AP2" s="171">
        <v>43541</v>
      </c>
      <c r="AQ2" s="538">
        <v>43542</v>
      </c>
      <c r="AR2" s="539"/>
      <c r="AS2" s="538">
        <v>43543</v>
      </c>
      <c r="AT2" s="539"/>
      <c r="AU2" s="538">
        <v>43544</v>
      </c>
      <c r="AV2" s="539"/>
      <c r="AW2" s="538">
        <v>43545</v>
      </c>
      <c r="AX2" s="539"/>
      <c r="AY2" s="538">
        <v>43546</v>
      </c>
      <c r="AZ2" s="539"/>
      <c r="BA2" s="171">
        <v>43547</v>
      </c>
      <c r="BB2" s="171">
        <v>43548</v>
      </c>
      <c r="BC2" s="538">
        <v>43549</v>
      </c>
      <c r="BD2" s="539"/>
      <c r="BE2" s="538">
        <v>43550</v>
      </c>
      <c r="BF2" s="539"/>
      <c r="BG2" s="538">
        <v>43551</v>
      </c>
      <c r="BH2" s="539"/>
      <c r="BI2" s="538">
        <v>43552</v>
      </c>
      <c r="BJ2" s="539"/>
      <c r="BK2" s="538">
        <v>43553</v>
      </c>
      <c r="BL2" s="539"/>
      <c r="BM2" s="171">
        <v>43554</v>
      </c>
      <c r="BN2" s="171">
        <v>43555</v>
      </c>
      <c r="BO2" s="538" t="s">
        <v>768</v>
      </c>
      <c r="BP2" s="539"/>
      <c r="BQ2" s="531">
        <v>43556</v>
      </c>
      <c r="BR2" s="532"/>
      <c r="BS2" s="531">
        <v>43557</v>
      </c>
      <c r="BT2" s="532"/>
      <c r="BU2" s="531">
        <v>43558</v>
      </c>
      <c r="BV2" s="532"/>
      <c r="BW2" s="531">
        <v>43559</v>
      </c>
      <c r="BX2" s="532"/>
      <c r="BY2" s="531">
        <v>43560</v>
      </c>
      <c r="BZ2" s="532"/>
      <c r="CA2" s="523" t="s">
        <v>92</v>
      </c>
      <c r="CB2" s="524"/>
      <c r="CC2" s="531">
        <v>43563</v>
      </c>
      <c r="CD2" s="532"/>
      <c r="CE2" s="531">
        <v>43564</v>
      </c>
      <c r="CF2" s="532"/>
      <c r="CG2" s="531">
        <v>43565</v>
      </c>
      <c r="CH2" s="532"/>
      <c r="CI2" s="531">
        <v>43566</v>
      </c>
      <c r="CJ2" s="532"/>
      <c r="CK2" s="531">
        <v>43567</v>
      </c>
      <c r="CL2" s="532"/>
      <c r="CM2" s="523" t="s">
        <v>92</v>
      </c>
      <c r="CN2" s="524"/>
      <c r="CO2" s="531">
        <v>43570</v>
      </c>
      <c r="CP2" s="532"/>
      <c r="CQ2" s="531">
        <v>43571</v>
      </c>
      <c r="CR2" s="532"/>
      <c r="CS2" s="531">
        <v>43572</v>
      </c>
      <c r="CT2" s="532"/>
      <c r="CU2" s="531">
        <v>43573</v>
      </c>
      <c r="CV2" s="532"/>
      <c r="CW2" s="531">
        <v>43574</v>
      </c>
      <c r="CX2" s="532"/>
      <c r="CY2" s="523" t="s">
        <v>92</v>
      </c>
      <c r="CZ2" s="524"/>
      <c r="DA2" s="531">
        <v>43577</v>
      </c>
      <c r="DB2" s="532"/>
      <c r="DC2" s="531">
        <v>43578</v>
      </c>
      <c r="DD2" s="532"/>
      <c r="DE2" s="531">
        <v>43579</v>
      </c>
      <c r="DF2" s="532"/>
      <c r="DG2" s="531">
        <v>43580</v>
      </c>
      <c r="DH2" s="532"/>
      <c r="DI2" s="531">
        <v>43581</v>
      </c>
      <c r="DJ2" s="532"/>
      <c r="DK2" s="523" t="s">
        <v>92</v>
      </c>
      <c r="DL2" s="524"/>
      <c r="DM2" s="531">
        <v>43584</v>
      </c>
      <c r="DN2" s="532"/>
      <c r="DO2" s="531">
        <v>43585</v>
      </c>
      <c r="DP2" s="532"/>
      <c r="DQ2" s="519" t="s">
        <v>92</v>
      </c>
      <c r="DR2" s="520"/>
      <c r="DS2" s="533">
        <v>43586</v>
      </c>
      <c r="DT2" s="534"/>
      <c r="DU2" s="531">
        <v>43587</v>
      </c>
      <c r="DV2" s="532"/>
      <c r="DW2" s="531">
        <v>43588</v>
      </c>
      <c r="DX2" s="532"/>
      <c r="DY2" s="523" t="s">
        <v>92</v>
      </c>
      <c r="DZ2" s="524"/>
      <c r="EA2" s="531">
        <v>43591</v>
      </c>
      <c r="EB2" s="532"/>
      <c r="EC2" s="531">
        <v>43592</v>
      </c>
      <c r="ED2" s="532"/>
      <c r="EE2" s="531">
        <v>43593</v>
      </c>
      <c r="EF2" s="532"/>
      <c r="EG2" s="531">
        <v>43594</v>
      </c>
      <c r="EH2" s="532"/>
      <c r="EI2" s="531">
        <v>43595</v>
      </c>
      <c r="EJ2" s="532"/>
      <c r="EK2" s="523" t="s">
        <v>92</v>
      </c>
      <c r="EL2" s="524"/>
      <c r="EM2" s="531">
        <v>43598</v>
      </c>
      <c r="EN2" s="532"/>
      <c r="EO2" s="531">
        <v>43599</v>
      </c>
      <c r="EP2" s="532"/>
      <c r="EQ2" s="531">
        <v>43600</v>
      </c>
      <c r="ER2" s="532"/>
      <c r="ES2" s="531">
        <v>43601</v>
      </c>
      <c r="ET2" s="532"/>
      <c r="EU2" s="531">
        <v>43602</v>
      </c>
      <c r="EV2" s="532"/>
      <c r="EW2" s="523" t="s">
        <v>92</v>
      </c>
      <c r="EX2" s="524"/>
      <c r="EY2" s="531">
        <v>43605</v>
      </c>
      <c r="EZ2" s="532"/>
      <c r="FA2" s="531">
        <v>43606</v>
      </c>
      <c r="FB2" s="532"/>
      <c r="FC2" s="531">
        <v>43607</v>
      </c>
      <c r="FD2" s="532"/>
      <c r="FE2" s="531">
        <v>43608</v>
      </c>
      <c r="FF2" s="532"/>
      <c r="FG2" s="531">
        <v>43609</v>
      </c>
      <c r="FH2" s="532"/>
      <c r="FI2" s="523" t="s">
        <v>92</v>
      </c>
      <c r="FJ2" s="524"/>
      <c r="FK2" s="531">
        <v>43612</v>
      </c>
      <c r="FL2" s="532"/>
      <c r="FM2" s="531">
        <v>43613</v>
      </c>
      <c r="FN2" s="532"/>
      <c r="FO2" s="531">
        <v>43614</v>
      </c>
      <c r="FP2" s="532"/>
      <c r="FQ2" s="531">
        <v>43615</v>
      </c>
      <c r="FR2" s="532"/>
      <c r="FS2" s="531">
        <v>43616</v>
      </c>
      <c r="FT2" s="532"/>
      <c r="FU2" s="523" t="s">
        <v>92</v>
      </c>
      <c r="FV2" s="524"/>
      <c r="FW2" s="519" t="s">
        <v>776</v>
      </c>
      <c r="FX2" s="520"/>
      <c r="FY2" s="536">
        <v>43619</v>
      </c>
      <c r="FZ2" s="537"/>
      <c r="GA2" s="536">
        <v>43620</v>
      </c>
      <c r="GB2" s="537"/>
      <c r="GC2" s="536">
        <v>43621</v>
      </c>
      <c r="GD2" s="537"/>
      <c r="GE2" s="536">
        <v>43622</v>
      </c>
      <c r="GF2" s="537"/>
      <c r="GG2" s="536">
        <v>43623</v>
      </c>
      <c r="GH2" s="537"/>
      <c r="GI2" s="523" t="s">
        <v>92</v>
      </c>
      <c r="GJ2" s="524"/>
      <c r="GK2" s="536">
        <v>43626</v>
      </c>
      <c r="GL2" s="537"/>
      <c r="GM2" s="536">
        <v>43627</v>
      </c>
      <c r="GN2" s="537"/>
      <c r="GO2" s="536">
        <v>43628</v>
      </c>
      <c r="GP2" s="537"/>
      <c r="GQ2" s="536">
        <v>43629</v>
      </c>
      <c r="GR2" s="537"/>
      <c r="GS2" s="536">
        <v>43630</v>
      </c>
      <c r="GT2" s="537"/>
      <c r="GU2" s="523" t="s">
        <v>92</v>
      </c>
      <c r="GV2" s="524"/>
      <c r="GW2" s="536">
        <v>43633</v>
      </c>
      <c r="GX2" s="537"/>
      <c r="GY2" s="536">
        <v>43634</v>
      </c>
      <c r="GZ2" s="537"/>
      <c r="HA2" s="536">
        <v>43635</v>
      </c>
      <c r="HB2" s="537"/>
      <c r="HC2" s="536">
        <v>43636</v>
      </c>
      <c r="HD2" s="537"/>
      <c r="HE2" s="536">
        <v>43637</v>
      </c>
      <c r="HF2" s="537"/>
      <c r="HG2" s="523" t="s">
        <v>92</v>
      </c>
      <c r="HH2" s="524"/>
      <c r="HI2" s="536">
        <v>43640</v>
      </c>
      <c r="HJ2" s="537"/>
      <c r="HK2" s="536">
        <v>43641</v>
      </c>
      <c r="HL2" s="537"/>
      <c r="HM2" s="536">
        <v>43642</v>
      </c>
      <c r="HN2" s="537"/>
      <c r="HO2" s="536">
        <v>43643</v>
      </c>
      <c r="HP2" s="537"/>
      <c r="HQ2" s="536">
        <v>43644</v>
      </c>
      <c r="HR2" s="537"/>
      <c r="HS2" s="523" t="s">
        <v>92</v>
      </c>
      <c r="HT2" s="524"/>
      <c r="HU2" s="519" t="s">
        <v>776</v>
      </c>
      <c r="HV2" s="520"/>
      <c r="HW2" s="508">
        <v>43647</v>
      </c>
      <c r="HX2" s="510"/>
      <c r="HY2" s="508">
        <v>43648</v>
      </c>
      <c r="HZ2" s="510"/>
      <c r="IA2" s="508">
        <v>43649</v>
      </c>
      <c r="IB2" s="510"/>
      <c r="IC2" s="508">
        <v>43650</v>
      </c>
      <c r="ID2" s="510"/>
      <c r="IE2" s="508">
        <v>43651</v>
      </c>
      <c r="IF2" s="510"/>
      <c r="IG2" s="523" t="s">
        <v>92</v>
      </c>
      <c r="IH2" s="524"/>
      <c r="II2" s="508">
        <v>43654</v>
      </c>
      <c r="IJ2" s="510"/>
      <c r="IK2" s="508">
        <v>43655</v>
      </c>
      <c r="IL2" s="510"/>
      <c r="IM2" s="508">
        <v>43656</v>
      </c>
      <c r="IN2" s="510"/>
      <c r="IO2" s="508">
        <v>43657</v>
      </c>
      <c r="IP2" s="510"/>
      <c r="IQ2" s="508">
        <v>43658</v>
      </c>
      <c r="IR2" s="510"/>
      <c r="IS2" s="523" t="s">
        <v>92</v>
      </c>
      <c r="IT2" s="524"/>
      <c r="IU2" s="508">
        <v>43661</v>
      </c>
      <c r="IV2" s="510"/>
      <c r="IW2" s="508">
        <v>43662</v>
      </c>
      <c r="IX2" s="510"/>
      <c r="IY2" s="508">
        <v>43663</v>
      </c>
      <c r="IZ2" s="510"/>
      <c r="JA2" s="508">
        <v>43664</v>
      </c>
      <c r="JB2" s="510"/>
      <c r="JC2" s="508">
        <v>43665</v>
      </c>
      <c r="JD2" s="510"/>
      <c r="JE2" s="523" t="s">
        <v>92</v>
      </c>
      <c r="JF2" s="524"/>
      <c r="JG2" s="508">
        <v>43668</v>
      </c>
      <c r="JH2" s="510"/>
      <c r="JI2" s="508">
        <v>43669</v>
      </c>
      <c r="JJ2" s="510"/>
      <c r="JK2" s="508">
        <v>43670</v>
      </c>
      <c r="JL2" s="510"/>
      <c r="JM2" s="508">
        <v>43671</v>
      </c>
      <c r="JN2" s="510"/>
      <c r="JO2" s="508">
        <v>43672</v>
      </c>
      <c r="JP2" s="510"/>
      <c r="JQ2" s="523" t="s">
        <v>92</v>
      </c>
      <c r="JR2" s="524"/>
      <c r="JS2" s="508">
        <v>43675</v>
      </c>
      <c r="JT2" s="510"/>
      <c r="JU2" s="508">
        <v>43676</v>
      </c>
      <c r="JV2" s="510"/>
      <c r="JW2" s="508">
        <v>43677</v>
      </c>
      <c r="JX2" s="510"/>
      <c r="JY2" s="523" t="s">
        <v>92</v>
      </c>
      <c r="JZ2" s="524"/>
      <c r="KA2" s="519" t="s">
        <v>772</v>
      </c>
      <c r="KB2" s="520"/>
      <c r="KC2" s="508">
        <v>43678</v>
      </c>
      <c r="KD2" s="510"/>
      <c r="KE2" s="508">
        <v>43679</v>
      </c>
      <c r="KF2" s="510"/>
      <c r="KG2" s="523" t="s">
        <v>92</v>
      </c>
      <c r="KH2" s="524"/>
      <c r="KI2" s="508">
        <v>43682</v>
      </c>
      <c r="KJ2" s="510"/>
      <c r="KK2" s="508">
        <v>43683</v>
      </c>
      <c r="KL2" s="510"/>
      <c r="KM2" s="508">
        <v>43684</v>
      </c>
      <c r="KN2" s="510"/>
      <c r="KO2" s="508">
        <v>43685</v>
      </c>
      <c r="KP2" s="510"/>
      <c r="KQ2" s="508">
        <v>43686</v>
      </c>
      <c r="KR2" s="510"/>
      <c r="KS2" s="523" t="s">
        <v>92</v>
      </c>
      <c r="KT2" s="524"/>
      <c r="KU2" s="521">
        <v>43678</v>
      </c>
      <c r="KV2" s="522"/>
      <c r="KW2" s="521">
        <v>43679</v>
      </c>
      <c r="KX2" s="522"/>
      <c r="KY2" s="523" t="s">
        <v>92</v>
      </c>
      <c r="KZ2" s="524"/>
      <c r="LA2" s="521">
        <v>43682</v>
      </c>
      <c r="LB2" s="522"/>
      <c r="LC2" s="521">
        <v>43683</v>
      </c>
      <c r="LD2" s="522"/>
      <c r="LE2" s="521">
        <v>43684</v>
      </c>
      <c r="LF2" s="522"/>
      <c r="LG2" s="521">
        <v>43685</v>
      </c>
      <c r="LH2" s="522"/>
      <c r="LI2" s="521">
        <v>43686</v>
      </c>
      <c r="LJ2" s="522"/>
      <c r="LK2" s="523" t="s">
        <v>92</v>
      </c>
      <c r="LL2" s="524"/>
      <c r="LM2" s="521">
        <v>43689</v>
      </c>
      <c r="LN2" s="522"/>
      <c r="LO2" s="521">
        <v>43690</v>
      </c>
      <c r="LP2" s="522"/>
      <c r="LQ2" s="521">
        <v>43691</v>
      </c>
      <c r="LR2" s="522"/>
      <c r="LS2" s="521">
        <v>43692</v>
      </c>
      <c r="LT2" s="522"/>
      <c r="LU2" s="521">
        <v>43693</v>
      </c>
      <c r="LV2" s="522"/>
      <c r="LW2" s="523" t="s">
        <v>92</v>
      </c>
      <c r="LX2" s="524"/>
      <c r="LY2" s="521">
        <v>43696</v>
      </c>
      <c r="LZ2" s="522"/>
      <c r="MA2" s="521">
        <v>43697</v>
      </c>
      <c r="MB2" s="522"/>
      <c r="MC2" s="521">
        <v>43698</v>
      </c>
      <c r="MD2" s="522"/>
      <c r="ME2" s="521">
        <v>43699</v>
      </c>
      <c r="MF2" s="522"/>
      <c r="MG2" s="521">
        <v>43700</v>
      </c>
      <c r="MH2" s="522"/>
      <c r="MI2" s="523" t="s">
        <v>92</v>
      </c>
      <c r="MJ2" s="524"/>
      <c r="MK2" s="521">
        <v>43703</v>
      </c>
      <c r="ML2" s="522"/>
      <c r="MM2" s="521">
        <v>43704</v>
      </c>
      <c r="MN2" s="522"/>
      <c r="MO2" s="521">
        <v>43705</v>
      </c>
      <c r="MP2" s="522"/>
      <c r="MQ2" s="521">
        <v>43706</v>
      </c>
      <c r="MR2" s="522"/>
      <c r="MS2" s="521">
        <v>43707</v>
      </c>
      <c r="MT2" s="522"/>
      <c r="MU2" s="523" t="s">
        <v>92</v>
      </c>
      <c r="MV2" s="524"/>
      <c r="MW2" s="519" t="s">
        <v>772</v>
      </c>
      <c r="MX2" s="520"/>
    </row>
    <row r="3" spans="2:362">
      <c r="B3" s="1"/>
      <c r="C3" s="9"/>
      <c r="D3" s="46"/>
      <c r="E3" s="47"/>
      <c r="F3" s="47"/>
      <c r="G3" s="47"/>
      <c r="H3" s="47"/>
      <c r="I3" s="47"/>
      <c r="J3" s="47"/>
      <c r="K3" s="47"/>
      <c r="L3" s="47"/>
      <c r="M3" s="172"/>
      <c r="N3" s="48"/>
      <c r="O3" s="172" t="s">
        <v>16</v>
      </c>
      <c r="P3" s="172" t="s">
        <v>744</v>
      </c>
      <c r="Q3" s="172"/>
      <c r="R3" s="172"/>
      <c r="S3" s="172" t="s">
        <v>16</v>
      </c>
      <c r="T3" s="172" t="s">
        <v>744</v>
      </c>
      <c r="U3" s="172" t="s">
        <v>16</v>
      </c>
      <c r="V3" s="171" t="s">
        <v>744</v>
      </c>
      <c r="W3" s="172" t="s">
        <v>16</v>
      </c>
      <c r="X3" s="172" t="s">
        <v>744</v>
      </c>
      <c r="Y3" s="172" t="s">
        <v>16</v>
      </c>
      <c r="Z3" s="171" t="s">
        <v>744</v>
      </c>
      <c r="AA3" s="172" t="s">
        <v>16</v>
      </c>
      <c r="AB3" s="171" t="s">
        <v>744</v>
      </c>
      <c r="AC3" s="49"/>
      <c r="AD3" s="49"/>
      <c r="AE3" s="172" t="s">
        <v>16</v>
      </c>
      <c r="AF3" s="171" t="s">
        <v>744</v>
      </c>
      <c r="AG3" s="172" t="s">
        <v>16</v>
      </c>
      <c r="AH3" s="171" t="s">
        <v>744</v>
      </c>
      <c r="AI3" s="172" t="s">
        <v>16</v>
      </c>
      <c r="AJ3" s="171" t="s">
        <v>744</v>
      </c>
      <c r="AK3" s="172" t="s">
        <v>16</v>
      </c>
      <c r="AL3" s="171" t="s">
        <v>744</v>
      </c>
      <c r="AM3" s="172" t="s">
        <v>16</v>
      </c>
      <c r="AN3" s="171" t="s">
        <v>744</v>
      </c>
      <c r="AO3" s="172"/>
      <c r="AP3" s="49"/>
      <c r="AQ3" s="49" t="s">
        <v>16</v>
      </c>
      <c r="AR3" s="50" t="s">
        <v>744</v>
      </c>
      <c r="AS3" s="49" t="s">
        <v>16</v>
      </c>
      <c r="AT3" s="50" t="s">
        <v>744</v>
      </c>
      <c r="AU3" s="49" t="s">
        <v>16</v>
      </c>
      <c r="AV3" s="50" t="s">
        <v>744</v>
      </c>
      <c r="AW3" s="49" t="s">
        <v>16</v>
      </c>
      <c r="AX3" s="50" t="s">
        <v>744</v>
      </c>
      <c r="AY3" s="49" t="s">
        <v>16</v>
      </c>
      <c r="AZ3" s="50" t="s">
        <v>744</v>
      </c>
      <c r="BA3" s="49"/>
      <c r="BB3" s="49"/>
      <c r="BC3" s="49" t="s">
        <v>16</v>
      </c>
      <c r="BD3" s="50" t="s">
        <v>744</v>
      </c>
      <c r="BE3" s="49" t="s">
        <v>16</v>
      </c>
      <c r="BF3" s="50" t="s">
        <v>744</v>
      </c>
      <c r="BG3" s="49" t="s">
        <v>16</v>
      </c>
      <c r="BH3" s="50" t="s">
        <v>744</v>
      </c>
      <c r="BI3" s="49" t="s">
        <v>16</v>
      </c>
      <c r="BJ3" s="50" t="s">
        <v>744</v>
      </c>
      <c r="BK3" s="49" t="s">
        <v>16</v>
      </c>
      <c r="BL3" s="50" t="s">
        <v>744</v>
      </c>
      <c r="BM3" s="49"/>
      <c r="BN3" s="49"/>
      <c r="BO3" s="49" t="s">
        <v>16</v>
      </c>
      <c r="BP3" s="50" t="s">
        <v>744</v>
      </c>
      <c r="BQ3" s="44" t="s">
        <v>16</v>
      </c>
      <c r="BR3" s="44" t="s">
        <v>744</v>
      </c>
      <c r="BS3" s="44" t="s">
        <v>16</v>
      </c>
      <c r="BT3" s="44" t="s">
        <v>744</v>
      </c>
      <c r="BU3" s="44" t="s">
        <v>16</v>
      </c>
      <c r="BV3" s="44" t="s">
        <v>744</v>
      </c>
      <c r="BW3" s="44" t="s">
        <v>16</v>
      </c>
      <c r="BX3" s="44" t="s">
        <v>744</v>
      </c>
      <c r="BY3" s="44" t="s">
        <v>16</v>
      </c>
      <c r="BZ3" s="44" t="s">
        <v>744</v>
      </c>
      <c r="CA3" s="97" t="s">
        <v>16</v>
      </c>
      <c r="CB3" s="97" t="s">
        <v>744</v>
      </c>
      <c r="CC3" s="44" t="s">
        <v>16</v>
      </c>
      <c r="CD3" s="44" t="s">
        <v>744</v>
      </c>
      <c r="CE3" s="44" t="s">
        <v>16</v>
      </c>
      <c r="CF3" s="44" t="s">
        <v>744</v>
      </c>
      <c r="CG3" s="44" t="s">
        <v>16</v>
      </c>
      <c r="CH3" s="44" t="s">
        <v>744</v>
      </c>
      <c r="CI3" s="44" t="s">
        <v>16</v>
      </c>
      <c r="CJ3" s="44" t="s">
        <v>744</v>
      </c>
      <c r="CK3" s="44" t="s">
        <v>16</v>
      </c>
      <c r="CL3" s="44" t="s">
        <v>744</v>
      </c>
      <c r="CM3" s="97" t="s">
        <v>16</v>
      </c>
      <c r="CN3" s="97" t="s">
        <v>744</v>
      </c>
      <c r="CO3" s="44" t="s">
        <v>16</v>
      </c>
      <c r="CP3" s="44" t="s">
        <v>744</v>
      </c>
      <c r="CQ3" s="44" t="s">
        <v>16</v>
      </c>
      <c r="CR3" s="44" t="s">
        <v>744</v>
      </c>
      <c r="CS3" s="44" t="s">
        <v>16</v>
      </c>
      <c r="CT3" s="44" t="s">
        <v>744</v>
      </c>
      <c r="CU3" s="44" t="s">
        <v>16</v>
      </c>
      <c r="CV3" s="44" t="s">
        <v>744</v>
      </c>
      <c r="CW3" s="44" t="s">
        <v>16</v>
      </c>
      <c r="CX3" s="44" t="s">
        <v>744</v>
      </c>
      <c r="CY3" s="97" t="s">
        <v>16</v>
      </c>
      <c r="CZ3" s="97" t="s">
        <v>744</v>
      </c>
      <c r="DA3" s="44" t="s">
        <v>16</v>
      </c>
      <c r="DB3" s="44" t="s">
        <v>744</v>
      </c>
      <c r="DC3" s="44" t="s">
        <v>16</v>
      </c>
      <c r="DD3" s="44" t="s">
        <v>744</v>
      </c>
      <c r="DE3" s="44" t="s">
        <v>16</v>
      </c>
      <c r="DF3" s="44" t="s">
        <v>744</v>
      </c>
      <c r="DG3" s="44" t="s">
        <v>16</v>
      </c>
      <c r="DH3" s="44" t="s">
        <v>744</v>
      </c>
      <c r="DI3" s="44" t="s">
        <v>16</v>
      </c>
      <c r="DJ3" s="44" t="s">
        <v>744</v>
      </c>
      <c r="DK3" s="97" t="s">
        <v>16</v>
      </c>
      <c r="DL3" s="97" t="s">
        <v>744</v>
      </c>
      <c r="DM3" s="44" t="s">
        <v>16</v>
      </c>
      <c r="DN3" s="44" t="s">
        <v>744</v>
      </c>
      <c r="DO3" s="44" t="s">
        <v>16</v>
      </c>
      <c r="DP3" s="44" t="s">
        <v>744</v>
      </c>
      <c r="DQ3" s="98" t="s">
        <v>16</v>
      </c>
      <c r="DR3" s="98" t="s">
        <v>744</v>
      </c>
      <c r="DS3" s="108" t="s">
        <v>16</v>
      </c>
      <c r="DT3" s="108" t="s">
        <v>744</v>
      </c>
      <c r="DU3" s="44" t="s">
        <v>16</v>
      </c>
      <c r="DV3" s="44" t="s">
        <v>744</v>
      </c>
      <c r="DW3" s="44" t="s">
        <v>16</v>
      </c>
      <c r="DX3" s="44" t="s">
        <v>744</v>
      </c>
      <c r="DY3" s="97" t="s">
        <v>16</v>
      </c>
      <c r="DZ3" s="97" t="s">
        <v>744</v>
      </c>
      <c r="EA3" s="44" t="s">
        <v>16</v>
      </c>
      <c r="EB3" s="44" t="s">
        <v>744</v>
      </c>
      <c r="EC3" s="44" t="s">
        <v>16</v>
      </c>
      <c r="ED3" s="44" t="s">
        <v>744</v>
      </c>
      <c r="EE3" s="44" t="s">
        <v>16</v>
      </c>
      <c r="EF3" s="44" t="s">
        <v>744</v>
      </c>
      <c r="EG3" s="44" t="s">
        <v>16</v>
      </c>
      <c r="EH3" s="44" t="s">
        <v>744</v>
      </c>
      <c r="EI3" s="44" t="s">
        <v>16</v>
      </c>
      <c r="EJ3" s="44" t="s">
        <v>744</v>
      </c>
      <c r="EK3" s="97" t="s">
        <v>16</v>
      </c>
      <c r="EL3" s="97" t="s">
        <v>744</v>
      </c>
      <c r="EM3" s="44" t="s">
        <v>16</v>
      </c>
      <c r="EN3" s="44" t="s">
        <v>744</v>
      </c>
      <c r="EO3" s="44" t="s">
        <v>16</v>
      </c>
      <c r="EP3" s="44" t="s">
        <v>744</v>
      </c>
      <c r="EQ3" s="44" t="s">
        <v>16</v>
      </c>
      <c r="ER3" s="44" t="s">
        <v>744</v>
      </c>
      <c r="ES3" s="44" t="s">
        <v>16</v>
      </c>
      <c r="ET3" s="44" t="s">
        <v>744</v>
      </c>
      <c r="EU3" s="44" t="s">
        <v>16</v>
      </c>
      <c r="EV3" s="44" t="s">
        <v>744</v>
      </c>
      <c r="EW3" s="97" t="s">
        <v>16</v>
      </c>
      <c r="EX3" s="97" t="s">
        <v>744</v>
      </c>
      <c r="EY3" s="44" t="s">
        <v>16</v>
      </c>
      <c r="EZ3" s="44" t="s">
        <v>744</v>
      </c>
      <c r="FA3" s="44" t="s">
        <v>16</v>
      </c>
      <c r="FB3" s="44" t="s">
        <v>744</v>
      </c>
      <c r="FC3" s="44" t="s">
        <v>16</v>
      </c>
      <c r="FD3" s="44" t="s">
        <v>744</v>
      </c>
      <c r="FE3" s="44" t="s">
        <v>16</v>
      </c>
      <c r="FF3" s="44" t="s">
        <v>744</v>
      </c>
      <c r="FG3" s="44" t="s">
        <v>16</v>
      </c>
      <c r="FH3" s="44" t="s">
        <v>744</v>
      </c>
      <c r="FI3" s="97" t="s">
        <v>16</v>
      </c>
      <c r="FJ3" s="97" t="s">
        <v>744</v>
      </c>
      <c r="FK3" s="44" t="s">
        <v>16</v>
      </c>
      <c r="FL3" s="44" t="s">
        <v>744</v>
      </c>
      <c r="FM3" s="44" t="s">
        <v>16</v>
      </c>
      <c r="FN3" s="44" t="s">
        <v>744</v>
      </c>
      <c r="FO3" s="44" t="s">
        <v>16</v>
      </c>
      <c r="FP3" s="44" t="s">
        <v>744</v>
      </c>
      <c r="FQ3" s="44" t="s">
        <v>16</v>
      </c>
      <c r="FR3" s="44" t="s">
        <v>744</v>
      </c>
      <c r="FS3" s="44" t="s">
        <v>16</v>
      </c>
      <c r="FT3" s="44" t="s">
        <v>744</v>
      </c>
      <c r="FU3" s="97" t="s">
        <v>16</v>
      </c>
      <c r="FV3" s="97" t="s">
        <v>744</v>
      </c>
      <c r="FW3" s="98" t="s">
        <v>16</v>
      </c>
      <c r="FX3" s="98" t="s">
        <v>744</v>
      </c>
      <c r="FY3" s="151" t="s">
        <v>16</v>
      </c>
      <c r="FZ3" s="151" t="s">
        <v>744</v>
      </c>
      <c r="GA3" s="151" t="s">
        <v>16</v>
      </c>
      <c r="GB3" s="151" t="s">
        <v>744</v>
      </c>
      <c r="GC3" s="151" t="s">
        <v>16</v>
      </c>
      <c r="GD3" s="151" t="s">
        <v>744</v>
      </c>
      <c r="GE3" s="151" t="s">
        <v>16</v>
      </c>
      <c r="GF3" s="151" t="s">
        <v>744</v>
      </c>
      <c r="GG3" s="151" t="s">
        <v>16</v>
      </c>
      <c r="GH3" s="151" t="s">
        <v>744</v>
      </c>
      <c r="GI3" s="97" t="s">
        <v>16</v>
      </c>
      <c r="GJ3" s="97" t="s">
        <v>744</v>
      </c>
      <c r="GK3" s="151" t="s">
        <v>16</v>
      </c>
      <c r="GL3" s="151" t="s">
        <v>744</v>
      </c>
      <c r="GM3" s="151" t="s">
        <v>16</v>
      </c>
      <c r="GN3" s="151" t="s">
        <v>744</v>
      </c>
      <c r="GO3" s="151" t="s">
        <v>16</v>
      </c>
      <c r="GP3" s="151" t="s">
        <v>744</v>
      </c>
      <c r="GQ3" s="151" t="s">
        <v>16</v>
      </c>
      <c r="GR3" s="151" t="s">
        <v>744</v>
      </c>
      <c r="GS3" s="151" t="s">
        <v>16</v>
      </c>
      <c r="GT3" s="151" t="s">
        <v>744</v>
      </c>
      <c r="GU3" s="97" t="s">
        <v>16</v>
      </c>
      <c r="GV3" s="97" t="s">
        <v>744</v>
      </c>
      <c r="GW3" s="151" t="s">
        <v>16</v>
      </c>
      <c r="GX3" s="151" t="s">
        <v>744</v>
      </c>
      <c r="GY3" s="151" t="s">
        <v>16</v>
      </c>
      <c r="GZ3" s="151" t="s">
        <v>744</v>
      </c>
      <c r="HA3" s="151" t="s">
        <v>16</v>
      </c>
      <c r="HB3" s="151" t="s">
        <v>744</v>
      </c>
      <c r="HC3" s="151" t="s">
        <v>16</v>
      </c>
      <c r="HD3" s="151" t="s">
        <v>744</v>
      </c>
      <c r="HE3" s="151" t="s">
        <v>16</v>
      </c>
      <c r="HF3" s="151" t="s">
        <v>744</v>
      </c>
      <c r="HG3" s="97" t="s">
        <v>16</v>
      </c>
      <c r="HH3" s="97" t="s">
        <v>744</v>
      </c>
      <c r="HI3" s="151" t="s">
        <v>16</v>
      </c>
      <c r="HJ3" s="151" t="s">
        <v>744</v>
      </c>
      <c r="HK3" s="151" t="s">
        <v>16</v>
      </c>
      <c r="HL3" s="151" t="s">
        <v>744</v>
      </c>
      <c r="HM3" s="151" t="s">
        <v>16</v>
      </c>
      <c r="HN3" s="151" t="s">
        <v>744</v>
      </c>
      <c r="HO3" s="151" t="s">
        <v>16</v>
      </c>
      <c r="HP3" s="151" t="s">
        <v>744</v>
      </c>
      <c r="HQ3" s="151" t="s">
        <v>16</v>
      </c>
      <c r="HR3" s="151" t="s">
        <v>744</v>
      </c>
      <c r="HS3" s="97" t="s">
        <v>16</v>
      </c>
      <c r="HT3" s="97" t="s">
        <v>744</v>
      </c>
      <c r="HU3" s="98" t="s">
        <v>16</v>
      </c>
      <c r="HV3" s="168" t="s">
        <v>744</v>
      </c>
      <c r="HW3" s="162" t="s">
        <v>16</v>
      </c>
      <c r="HX3" s="162" t="s">
        <v>744</v>
      </c>
      <c r="HY3" s="162" t="s">
        <v>16</v>
      </c>
      <c r="HZ3" s="162" t="s">
        <v>744</v>
      </c>
      <c r="IA3" s="162" t="s">
        <v>16</v>
      </c>
      <c r="IB3" s="162" t="s">
        <v>744</v>
      </c>
      <c r="IC3" s="162" t="s">
        <v>16</v>
      </c>
      <c r="ID3" s="162" t="s">
        <v>744</v>
      </c>
      <c r="IE3" s="162" t="s">
        <v>16</v>
      </c>
      <c r="IF3" s="162" t="s">
        <v>744</v>
      </c>
      <c r="IG3" s="161" t="s">
        <v>16</v>
      </c>
      <c r="IH3" s="97" t="s">
        <v>744</v>
      </c>
      <c r="II3" s="162" t="s">
        <v>16</v>
      </c>
      <c r="IJ3" s="162" t="s">
        <v>744</v>
      </c>
      <c r="IK3" s="162" t="s">
        <v>16</v>
      </c>
      <c r="IL3" s="162" t="s">
        <v>744</v>
      </c>
      <c r="IM3" s="162" t="s">
        <v>16</v>
      </c>
      <c r="IN3" s="162" t="s">
        <v>744</v>
      </c>
      <c r="IO3" s="162" t="s">
        <v>16</v>
      </c>
      <c r="IP3" s="162" t="s">
        <v>744</v>
      </c>
      <c r="IQ3" s="162" t="s">
        <v>16</v>
      </c>
      <c r="IR3" s="162" t="s">
        <v>744</v>
      </c>
      <c r="IS3" s="97" t="s">
        <v>16</v>
      </c>
      <c r="IT3" s="97" t="s">
        <v>744</v>
      </c>
      <c r="IU3" s="162" t="s">
        <v>16</v>
      </c>
      <c r="IV3" s="162" t="s">
        <v>744</v>
      </c>
      <c r="IW3" s="162" t="s">
        <v>16</v>
      </c>
      <c r="IX3" s="162" t="s">
        <v>744</v>
      </c>
      <c r="IY3" s="162" t="s">
        <v>16</v>
      </c>
      <c r="IZ3" s="162" t="s">
        <v>744</v>
      </c>
      <c r="JA3" s="162" t="s">
        <v>16</v>
      </c>
      <c r="JB3" s="162" t="s">
        <v>744</v>
      </c>
      <c r="JC3" s="162" t="s">
        <v>16</v>
      </c>
      <c r="JD3" s="162" t="s">
        <v>744</v>
      </c>
      <c r="JE3" s="97" t="s">
        <v>16</v>
      </c>
      <c r="JF3" s="97" t="s">
        <v>744</v>
      </c>
      <c r="JG3" s="162" t="s">
        <v>16</v>
      </c>
      <c r="JH3" s="162" t="s">
        <v>744</v>
      </c>
      <c r="JI3" s="162" t="s">
        <v>16</v>
      </c>
      <c r="JJ3" s="162" t="s">
        <v>744</v>
      </c>
      <c r="JK3" s="162" t="s">
        <v>16</v>
      </c>
      <c r="JL3" s="162" t="s">
        <v>744</v>
      </c>
      <c r="JM3" s="162" t="s">
        <v>16</v>
      </c>
      <c r="JN3" s="162" t="s">
        <v>744</v>
      </c>
      <c r="JO3" s="162" t="s">
        <v>16</v>
      </c>
      <c r="JP3" s="162" t="s">
        <v>744</v>
      </c>
      <c r="JQ3" s="97" t="s">
        <v>16</v>
      </c>
      <c r="JR3" s="97" t="s">
        <v>744</v>
      </c>
      <c r="JS3" s="162" t="s">
        <v>16</v>
      </c>
      <c r="JT3" s="162" t="s">
        <v>744</v>
      </c>
      <c r="JU3" s="162" t="s">
        <v>16</v>
      </c>
      <c r="JV3" s="162" t="s">
        <v>744</v>
      </c>
      <c r="JW3" s="162" t="s">
        <v>16</v>
      </c>
      <c r="JX3" s="162" t="s">
        <v>744</v>
      </c>
      <c r="JY3" s="97" t="s">
        <v>16</v>
      </c>
      <c r="JZ3" s="97" t="s">
        <v>744</v>
      </c>
      <c r="KA3" s="98" t="s">
        <v>16</v>
      </c>
      <c r="KB3" s="98" t="s">
        <v>744</v>
      </c>
      <c r="KC3" s="162" t="s">
        <v>16</v>
      </c>
      <c r="KD3" s="162" t="s">
        <v>744</v>
      </c>
      <c r="KE3" s="162" t="s">
        <v>16</v>
      </c>
      <c r="KF3" s="162" t="s">
        <v>744</v>
      </c>
      <c r="KG3" s="97" t="s">
        <v>16</v>
      </c>
      <c r="KH3" s="97" t="s">
        <v>744</v>
      </c>
      <c r="KI3" s="162" t="s">
        <v>16</v>
      </c>
      <c r="KJ3" s="162" t="s">
        <v>744</v>
      </c>
      <c r="KK3" s="162" t="s">
        <v>16</v>
      </c>
      <c r="KL3" s="162" t="s">
        <v>744</v>
      </c>
      <c r="KM3" s="162" t="s">
        <v>16</v>
      </c>
      <c r="KN3" s="162" t="s">
        <v>744</v>
      </c>
      <c r="KO3" s="162" t="s">
        <v>16</v>
      </c>
      <c r="KP3" s="162" t="s">
        <v>744</v>
      </c>
      <c r="KQ3" s="162" t="s">
        <v>16</v>
      </c>
      <c r="KR3" s="162" t="s">
        <v>744</v>
      </c>
      <c r="KS3" s="97" t="s">
        <v>16</v>
      </c>
      <c r="KT3" s="97" t="s">
        <v>744</v>
      </c>
      <c r="KU3" s="182" t="s">
        <v>16</v>
      </c>
      <c r="KV3" s="182" t="s">
        <v>744</v>
      </c>
      <c r="KW3" s="182" t="s">
        <v>16</v>
      </c>
      <c r="KX3" s="182" t="s">
        <v>744</v>
      </c>
      <c r="KY3" s="97" t="s">
        <v>16</v>
      </c>
      <c r="KZ3" s="97" t="s">
        <v>744</v>
      </c>
      <c r="LA3" s="182" t="s">
        <v>16</v>
      </c>
      <c r="LB3" s="182" t="s">
        <v>744</v>
      </c>
      <c r="LC3" s="182" t="s">
        <v>16</v>
      </c>
      <c r="LD3" s="182" t="s">
        <v>744</v>
      </c>
      <c r="LE3" s="182" t="s">
        <v>16</v>
      </c>
      <c r="LF3" s="182" t="s">
        <v>744</v>
      </c>
      <c r="LG3" s="182" t="s">
        <v>16</v>
      </c>
      <c r="LH3" s="182" t="s">
        <v>744</v>
      </c>
      <c r="LI3" s="182" t="s">
        <v>16</v>
      </c>
      <c r="LJ3" s="182" t="s">
        <v>744</v>
      </c>
      <c r="LK3" s="97" t="s">
        <v>16</v>
      </c>
      <c r="LL3" s="97" t="s">
        <v>744</v>
      </c>
      <c r="LM3" s="182" t="s">
        <v>16</v>
      </c>
      <c r="LN3" s="182" t="s">
        <v>744</v>
      </c>
      <c r="LO3" s="182" t="s">
        <v>16</v>
      </c>
      <c r="LP3" s="182" t="s">
        <v>744</v>
      </c>
      <c r="LQ3" s="182" t="s">
        <v>16</v>
      </c>
      <c r="LR3" s="182" t="s">
        <v>744</v>
      </c>
      <c r="LS3" s="182" t="s">
        <v>16</v>
      </c>
      <c r="LT3" s="182" t="s">
        <v>744</v>
      </c>
      <c r="LU3" s="182" t="s">
        <v>16</v>
      </c>
      <c r="LV3" s="182" t="s">
        <v>744</v>
      </c>
      <c r="LW3" s="97" t="s">
        <v>16</v>
      </c>
      <c r="LX3" s="97" t="s">
        <v>744</v>
      </c>
      <c r="LY3" s="182" t="s">
        <v>16</v>
      </c>
      <c r="LZ3" s="182" t="s">
        <v>744</v>
      </c>
      <c r="MA3" s="182" t="s">
        <v>16</v>
      </c>
      <c r="MB3" s="182" t="s">
        <v>744</v>
      </c>
      <c r="MC3" s="182" t="s">
        <v>16</v>
      </c>
      <c r="MD3" s="182" t="s">
        <v>744</v>
      </c>
      <c r="ME3" s="182" t="s">
        <v>16</v>
      </c>
      <c r="MF3" s="182" t="s">
        <v>744</v>
      </c>
      <c r="MG3" s="182" t="s">
        <v>16</v>
      </c>
      <c r="MH3" s="182" t="s">
        <v>744</v>
      </c>
      <c r="MI3" s="97" t="s">
        <v>16</v>
      </c>
      <c r="MJ3" s="97" t="s">
        <v>744</v>
      </c>
      <c r="MK3" s="182" t="s">
        <v>16</v>
      </c>
      <c r="ML3" s="182" t="s">
        <v>744</v>
      </c>
      <c r="MM3" s="182" t="s">
        <v>16</v>
      </c>
      <c r="MN3" s="182" t="s">
        <v>744</v>
      </c>
      <c r="MO3" s="182" t="s">
        <v>16</v>
      </c>
      <c r="MP3" s="182" t="s">
        <v>744</v>
      </c>
      <c r="MQ3" s="182" t="s">
        <v>16</v>
      </c>
      <c r="MR3" s="182" t="s">
        <v>744</v>
      </c>
      <c r="MS3" s="182" t="s">
        <v>16</v>
      </c>
      <c r="MT3" s="182" t="s">
        <v>744</v>
      </c>
      <c r="MU3" s="97" t="s">
        <v>16</v>
      </c>
      <c r="MV3" s="97" t="s">
        <v>744</v>
      </c>
      <c r="MW3" s="98" t="s">
        <v>16</v>
      </c>
      <c r="MX3" s="98" t="s">
        <v>744</v>
      </c>
    </row>
    <row r="4" spans="2:362">
      <c r="B4" s="2" t="s">
        <v>46</v>
      </c>
      <c r="C4" s="12"/>
      <c r="D4" s="3"/>
      <c r="E4" s="3"/>
      <c r="F4" s="3"/>
      <c r="G4" s="3">
        <v>6</v>
      </c>
      <c r="H4" s="16"/>
      <c r="I4" s="16"/>
      <c r="J4" s="3"/>
      <c r="K4" s="3"/>
      <c r="L4" s="3"/>
      <c r="M4" s="3"/>
      <c r="N4" s="5">
        <f>SUM(D4:M4)</f>
        <v>6</v>
      </c>
      <c r="O4" s="3"/>
      <c r="P4" s="25">
        <v>0</v>
      </c>
      <c r="Q4" s="10"/>
      <c r="R4" s="10"/>
      <c r="S4" s="21" t="s">
        <v>777</v>
      </c>
      <c r="T4" s="201">
        <v>0</v>
      </c>
      <c r="U4" s="21"/>
      <c r="V4" s="201">
        <v>0</v>
      </c>
      <c r="W4" s="3"/>
      <c r="X4" s="25">
        <v>0</v>
      </c>
      <c r="Y4" s="3"/>
      <c r="Z4" s="25">
        <v>0</v>
      </c>
      <c r="AA4" s="19"/>
      <c r="AB4" s="25">
        <v>0</v>
      </c>
      <c r="AC4" s="10"/>
      <c r="AD4" s="10"/>
      <c r="AE4" s="3"/>
      <c r="AF4" s="25">
        <v>0</v>
      </c>
      <c r="AG4" s="3"/>
      <c r="AH4" s="25">
        <v>0</v>
      </c>
      <c r="AI4" s="3"/>
      <c r="AJ4" s="25">
        <v>0</v>
      </c>
      <c r="AK4" s="3"/>
      <c r="AL4" s="25">
        <v>0</v>
      </c>
      <c r="AM4" s="3"/>
      <c r="AN4" s="25">
        <v>0</v>
      </c>
      <c r="AO4" s="70"/>
      <c r="AP4" s="69"/>
      <c r="AQ4" s="3"/>
      <c r="AR4" s="25">
        <v>0</v>
      </c>
      <c r="AS4" s="3"/>
      <c r="AT4" s="25">
        <v>0</v>
      </c>
      <c r="AU4" s="3"/>
      <c r="AV4" s="25">
        <v>0</v>
      </c>
      <c r="AW4" s="3"/>
      <c r="AX4" s="25">
        <v>0</v>
      </c>
      <c r="AY4" s="3"/>
      <c r="AZ4" s="25">
        <v>0</v>
      </c>
      <c r="BA4" s="69"/>
      <c r="BB4" s="69"/>
      <c r="BC4" s="3"/>
      <c r="BD4" s="25">
        <v>0</v>
      </c>
      <c r="BE4" s="3"/>
      <c r="BF4" s="25">
        <v>0</v>
      </c>
      <c r="BG4" s="3"/>
      <c r="BH4" s="25">
        <v>0</v>
      </c>
      <c r="BI4" s="86" t="s">
        <v>96</v>
      </c>
      <c r="BJ4" s="86"/>
      <c r="BK4" s="86"/>
      <c r="BL4" s="86">
        <v>0</v>
      </c>
      <c r="BM4" s="78"/>
      <c r="BN4" s="78"/>
      <c r="BO4" s="72">
        <f>SUM(O4,S4,U4,W4,Y4,AA4,AE4,AG4,AI4,AK4,AM4,AQ4,AS4,AU4,AW4,AY4,BC4,BE4, BG4, BI4, BK4)</f>
        <v>0</v>
      </c>
      <c r="BP4" s="77">
        <f>AVERAGE(P4,T4,V4,X4,Z4,AB4,AF4,AH4,AJ4,AL4,AN4,AR4,AT4,AV4,AX4,AZ4,BD4,BF4, BH4, BJ4, BL4)</f>
        <v>0</v>
      </c>
      <c r="BQ4" s="86" t="s">
        <v>96</v>
      </c>
      <c r="BR4" s="86">
        <v>0</v>
      </c>
      <c r="BS4" s="86"/>
      <c r="BT4" s="86">
        <v>0</v>
      </c>
      <c r="BU4" s="86"/>
      <c r="BV4" s="86">
        <v>0</v>
      </c>
      <c r="BW4" s="3"/>
      <c r="BX4" s="3">
        <v>0</v>
      </c>
      <c r="BY4" s="3"/>
      <c r="BZ4" s="3">
        <v>0</v>
      </c>
      <c r="CA4" s="23">
        <f>SUM(BQ4,BS4,BU4,BW4,BY4)</f>
        <v>0</v>
      </c>
      <c r="CB4" s="83">
        <f>AVERAGE(BR4,BT4,BV4,BX4,BZ4)</f>
        <v>0</v>
      </c>
      <c r="CC4" s="3"/>
      <c r="CD4" s="3">
        <v>0</v>
      </c>
      <c r="CE4" s="3"/>
      <c r="CF4" s="3">
        <v>0</v>
      </c>
      <c r="CG4" s="3"/>
      <c r="CH4" s="3">
        <v>0</v>
      </c>
      <c r="CI4" s="3"/>
      <c r="CJ4" s="3">
        <v>0</v>
      </c>
      <c r="CK4" s="3"/>
      <c r="CL4" s="3">
        <v>0</v>
      </c>
      <c r="CM4" s="23">
        <f>SUM(CC4,CE4,CG4,CI4,CK4)</f>
        <v>0</v>
      </c>
      <c r="CN4" s="83">
        <f>AVERAGE(CD4,CF4,CH4,CJ4,CL4)</f>
        <v>0</v>
      </c>
      <c r="CO4" s="109"/>
      <c r="CP4" s="109">
        <v>0</v>
      </c>
      <c r="CQ4" s="3"/>
      <c r="CR4" s="3">
        <v>0</v>
      </c>
      <c r="CS4" s="3"/>
      <c r="CT4" s="3">
        <v>0</v>
      </c>
      <c r="CU4" s="3"/>
      <c r="CV4" s="3">
        <v>0</v>
      </c>
      <c r="CW4" s="3"/>
      <c r="CX4" s="3">
        <v>0</v>
      </c>
      <c r="CY4" s="23">
        <f>SUM(CO4,CQ4,CS4,CU4,CW4)</f>
        <v>0</v>
      </c>
      <c r="CZ4" s="83">
        <f>AVERAGE(CR4,CT4,CV4,CX4)</f>
        <v>0</v>
      </c>
      <c r="DA4" s="3"/>
      <c r="DB4" s="3">
        <v>0</v>
      </c>
      <c r="DC4" s="3"/>
      <c r="DD4" s="3">
        <v>0</v>
      </c>
      <c r="DE4" s="3"/>
      <c r="DF4" s="3">
        <v>0</v>
      </c>
      <c r="DG4" s="3"/>
      <c r="DH4" s="3">
        <v>0</v>
      </c>
      <c r="DI4" s="3"/>
      <c r="DJ4" s="3">
        <v>0</v>
      </c>
      <c r="DK4" s="23">
        <f>SUM(DA4,DC4,DE4,DG4,DI4)</f>
        <v>0</v>
      </c>
      <c r="DL4" s="83">
        <f>AVERAGE(DB4,DD4,DF4,DH4,DJ4)</f>
        <v>0</v>
      </c>
      <c r="DM4" s="3"/>
      <c r="DN4" s="3">
        <v>0</v>
      </c>
      <c r="DO4" s="109"/>
      <c r="DP4" s="109">
        <v>0</v>
      </c>
      <c r="DQ4" s="84">
        <f>SUM(BQ4,BS4,BU4,BW4,BY4,CC4,CE4,CG4,CI4,CK4,CO4,CQ4,CS4,CU4,CW4,DA4,DC4,DE4,DG4,DI4,DM4,DO4)</f>
        <v>0</v>
      </c>
      <c r="DR4" s="85">
        <f>AVERAGE(BX4,BZ4,CD4,CF4,CH4,CJ4,CL4,CR4,CT4,CV4,CX4,DB4,DD4,DF4,DH4,DJ4,DN4)</f>
        <v>0</v>
      </c>
      <c r="DS4" s="109"/>
      <c r="DT4" s="110">
        <v>0</v>
      </c>
      <c r="DU4" s="3"/>
      <c r="DV4" s="25">
        <v>0</v>
      </c>
      <c r="DW4" s="3"/>
      <c r="DX4" s="25">
        <v>0</v>
      </c>
      <c r="DY4" s="23">
        <f>SUM(DS4,DU4,DW4)</f>
        <v>0</v>
      </c>
      <c r="DZ4" s="95">
        <f>AVERAGE(DV4,DX4)</f>
        <v>0</v>
      </c>
      <c r="EA4" s="3"/>
      <c r="EB4" s="25">
        <v>0</v>
      </c>
      <c r="EC4" s="3"/>
      <c r="ED4" s="25">
        <v>0</v>
      </c>
      <c r="EE4" s="3"/>
      <c r="EF4" s="25">
        <v>0</v>
      </c>
      <c r="EG4" s="3"/>
      <c r="EH4" s="25">
        <v>0</v>
      </c>
      <c r="EI4" s="3"/>
      <c r="EJ4" s="25">
        <v>0</v>
      </c>
      <c r="EK4" s="23">
        <f>SUM(EA4,EC4,EE4,EG4,EI4)</f>
        <v>0</v>
      </c>
      <c r="EL4" s="83">
        <f>AVERAGE(EB4,ED4,EF4,EH4,EJ4)</f>
        <v>0</v>
      </c>
      <c r="EM4" s="3"/>
      <c r="EN4" s="25">
        <v>0</v>
      </c>
      <c r="EO4" s="3"/>
      <c r="EP4" s="25">
        <v>0</v>
      </c>
      <c r="EQ4" s="3"/>
      <c r="ER4" s="25">
        <v>0</v>
      </c>
      <c r="ES4" s="3"/>
      <c r="ET4" s="25">
        <v>0</v>
      </c>
      <c r="EU4" s="3"/>
      <c r="EV4" s="25">
        <v>0</v>
      </c>
      <c r="EW4" s="23">
        <f>SUM(EM4,EO4,EQ4,ES4,EU4)</f>
        <v>0</v>
      </c>
      <c r="EX4" s="83">
        <f>AVERAGE(EN4,EP4,ER4,ET4,EV4)</f>
        <v>0</v>
      </c>
      <c r="EY4" s="3"/>
      <c r="EZ4" s="25">
        <v>0</v>
      </c>
      <c r="FA4" s="3"/>
      <c r="FB4" s="25">
        <v>0</v>
      </c>
      <c r="FC4" s="3"/>
      <c r="FD4" s="25">
        <v>0</v>
      </c>
      <c r="FE4" s="3"/>
      <c r="FF4" s="25">
        <v>0</v>
      </c>
      <c r="FG4" s="3"/>
      <c r="FH4" s="25">
        <v>0</v>
      </c>
      <c r="FI4" s="23">
        <f>SUM(EY4,FA4,FC4,FE4,FG4)</f>
        <v>0</v>
      </c>
      <c r="FJ4" s="83">
        <f>AVERAGE(EZ4,FB4,FD4,FF4,FH4)</f>
        <v>0</v>
      </c>
      <c r="FK4" s="3"/>
      <c r="FL4" s="25">
        <v>0</v>
      </c>
      <c r="FM4" s="3"/>
      <c r="FN4" s="25">
        <v>0</v>
      </c>
      <c r="FO4" s="3"/>
      <c r="FP4" s="25">
        <v>0</v>
      </c>
      <c r="FQ4" s="3"/>
      <c r="FR4" s="25">
        <v>0</v>
      </c>
      <c r="FS4" s="3"/>
      <c r="FT4" s="25">
        <v>0</v>
      </c>
      <c r="FU4" s="23">
        <f>SUM(FK4,FM4,FO4,FQ4,FS4)</f>
        <v>0</v>
      </c>
      <c r="FV4" s="83">
        <f>AVERAGE(FL4,FN4,FP4,FR4,FT4)</f>
        <v>0</v>
      </c>
      <c r="FW4" s="84">
        <f>SUM(DY4,EK4,EW4,FI4,FU4)</f>
        <v>0</v>
      </c>
      <c r="FX4" s="134">
        <f>AVERAGE(DZ4,EL4,EX4,FJ4,FV4)</f>
        <v>0</v>
      </c>
      <c r="FY4" s="3"/>
      <c r="FZ4" s="25">
        <v>0</v>
      </c>
      <c r="GA4" s="3"/>
      <c r="GB4" s="25">
        <v>0</v>
      </c>
      <c r="GC4" s="3"/>
      <c r="GD4" s="25">
        <v>0</v>
      </c>
      <c r="GE4" s="3"/>
      <c r="GF4" s="25">
        <v>0</v>
      </c>
      <c r="GG4" s="3"/>
      <c r="GH4" s="25">
        <v>0</v>
      </c>
      <c r="GI4" s="23">
        <f>SUM(FY4,GA4,GC4,GE4,GG4)</f>
        <v>0</v>
      </c>
      <c r="GJ4" s="83">
        <f>AVERAGE(FZ4,GB4,GD4,GF4,GH4)</f>
        <v>0</v>
      </c>
      <c r="GK4" s="3"/>
      <c r="GL4" s="25">
        <v>0</v>
      </c>
      <c r="GM4" s="3"/>
      <c r="GN4" s="25">
        <v>0</v>
      </c>
      <c r="GO4" s="3"/>
      <c r="GP4" s="25">
        <v>0</v>
      </c>
      <c r="GQ4" s="3"/>
      <c r="GR4" s="25">
        <v>0</v>
      </c>
      <c r="GS4" s="3"/>
      <c r="GT4" s="25">
        <v>0</v>
      </c>
      <c r="GU4" s="23">
        <f>SUM(GK4,GM4,GO4,GQ4,GS4)</f>
        <v>0</v>
      </c>
      <c r="GV4" s="83">
        <f>AVERAGE(GL4,GN4,GP4,GR4,GT4)</f>
        <v>0</v>
      </c>
      <c r="GW4" s="3"/>
      <c r="GX4" s="25">
        <v>0</v>
      </c>
      <c r="GY4" s="3"/>
      <c r="GZ4" s="25">
        <v>0</v>
      </c>
      <c r="HA4" s="3"/>
      <c r="HB4" s="25">
        <v>0</v>
      </c>
      <c r="HC4" s="3"/>
      <c r="HD4" s="25">
        <v>0</v>
      </c>
      <c r="HE4" s="3"/>
      <c r="HF4" s="25">
        <v>0</v>
      </c>
      <c r="HG4" s="23">
        <f>SUM(GW4,GY4,HA4,HC4,HE4)</f>
        <v>0</v>
      </c>
      <c r="HH4" s="83">
        <f>AVERAGE(GX4,GZ4,HB4,HD4,HF4)</f>
        <v>0</v>
      </c>
      <c r="HI4" s="3"/>
      <c r="HJ4" s="25">
        <v>0</v>
      </c>
      <c r="HK4" s="3"/>
      <c r="HL4" s="25">
        <v>0</v>
      </c>
      <c r="HM4" s="3"/>
      <c r="HN4" s="25">
        <v>0</v>
      </c>
      <c r="HO4" s="3"/>
      <c r="HP4" s="25">
        <v>0</v>
      </c>
      <c r="HQ4" s="3"/>
      <c r="HR4" s="25">
        <v>0</v>
      </c>
      <c r="HS4" s="23">
        <f t="shared" ref="HS4:HS11" si="0">SUM(HI4,HK4,HM4,HO4,HQ4)</f>
        <v>0</v>
      </c>
      <c r="HT4" s="83">
        <f t="shared" ref="HT4:HT11" si="1">AVERAGE(HJ4,HL4,HN4,HP4,HR4)</f>
        <v>0</v>
      </c>
      <c r="HU4" s="84">
        <f>SUM(GI4,GU4,HG4,HS4)</f>
        <v>0</v>
      </c>
      <c r="HV4" s="160">
        <f>AVERAGE(GJ4,GV4,HH4,HT4)</f>
        <v>0</v>
      </c>
      <c r="HW4" s="3"/>
      <c r="HX4" s="25">
        <v>0</v>
      </c>
      <c r="HY4" s="3"/>
      <c r="HZ4" s="25">
        <v>0</v>
      </c>
      <c r="IA4" s="3"/>
      <c r="IB4" s="25">
        <v>0</v>
      </c>
      <c r="IC4" s="3"/>
      <c r="ID4" s="25">
        <v>0</v>
      </c>
      <c r="IE4" s="3"/>
      <c r="IF4" s="25">
        <v>0</v>
      </c>
      <c r="IG4" s="141">
        <f t="shared" ref="IG4:IG11" si="2">SUM(HW4,HY4,IA4,IC4,IE4)</f>
        <v>0</v>
      </c>
      <c r="IH4" s="83">
        <f t="shared" ref="IH4:IH11" si="3">AVERAGE(HX4,HZ4,IB4,ID4,IF4)</f>
        <v>0</v>
      </c>
      <c r="II4" s="3"/>
      <c r="IJ4" s="25">
        <v>0</v>
      </c>
      <c r="IK4" s="3"/>
      <c r="IL4" s="25">
        <v>0</v>
      </c>
      <c r="IM4" s="3"/>
      <c r="IN4" s="25">
        <v>0</v>
      </c>
      <c r="IO4" s="3"/>
      <c r="IP4" s="25">
        <v>0</v>
      </c>
      <c r="IQ4" s="3"/>
      <c r="IR4" s="25">
        <v>0</v>
      </c>
      <c r="IS4" s="23">
        <f>SUM(II4,IK4,IM4,IO4,IQ4)</f>
        <v>0</v>
      </c>
      <c r="IT4" s="83">
        <f>AVERAGE(IJ4,IL4,IN4,IP4,IR4)</f>
        <v>0</v>
      </c>
      <c r="IU4" s="3"/>
      <c r="IV4" s="25">
        <v>0</v>
      </c>
      <c r="IW4" s="3"/>
      <c r="IX4" s="25">
        <v>0</v>
      </c>
      <c r="IY4" s="3"/>
      <c r="IZ4" s="25">
        <v>0</v>
      </c>
      <c r="JA4" s="3">
        <v>10</v>
      </c>
      <c r="JB4" s="25">
        <v>1</v>
      </c>
      <c r="JC4" s="3">
        <v>10</v>
      </c>
      <c r="JD4" s="25">
        <v>1</v>
      </c>
      <c r="JE4" s="23">
        <f>SUM(IU4,IW4,IY4,JA4,JC4)</f>
        <v>20</v>
      </c>
      <c r="JF4" s="83">
        <f>AVERAGE(IV4,IX4,IZ4,JB4,JD4)</f>
        <v>0.4</v>
      </c>
      <c r="JG4" s="3">
        <v>8</v>
      </c>
      <c r="JH4" s="25">
        <v>1</v>
      </c>
      <c r="JI4" s="3"/>
      <c r="JJ4" s="25">
        <v>0</v>
      </c>
      <c r="JK4" s="3"/>
      <c r="JL4" s="25">
        <v>0</v>
      </c>
      <c r="JM4" s="3"/>
      <c r="JN4" s="25">
        <v>0</v>
      </c>
      <c r="JO4" s="3"/>
      <c r="JP4" s="25">
        <v>0</v>
      </c>
      <c r="JQ4" s="23">
        <f>SUM(JG4,JI4,JK4,JM4,JO4)</f>
        <v>8</v>
      </c>
      <c r="JR4" s="83">
        <f>AVERAGE(JH4,JJ4,JL4,JN4,JP4)</f>
        <v>0.2</v>
      </c>
      <c r="JS4" s="3"/>
      <c r="JT4" s="25">
        <v>0</v>
      </c>
      <c r="JU4" s="3">
        <v>2</v>
      </c>
      <c r="JV4" s="25">
        <v>0.4</v>
      </c>
      <c r="JW4" s="3"/>
      <c r="JX4" s="25">
        <v>0</v>
      </c>
      <c r="JY4" s="23">
        <f>SUM(JS4,JU4,JW4)</f>
        <v>2</v>
      </c>
      <c r="JZ4" s="83">
        <f>AVERAGE(JT4,JV4,JX4)</f>
        <v>0.13333333333333333</v>
      </c>
      <c r="KA4" s="84">
        <f>SUM(IG4,IS4,JE4,JQ4,JY4)</f>
        <v>30</v>
      </c>
      <c r="KB4" s="160">
        <f>AVERAGE(IP4,JB4,JN4,JZ4)</f>
        <v>0.28333333333333333</v>
      </c>
      <c r="KC4" s="3"/>
      <c r="KD4" s="25">
        <v>0</v>
      </c>
      <c r="KE4" s="3"/>
      <c r="KF4" s="25">
        <v>0</v>
      </c>
      <c r="KG4" s="23">
        <f>SUM(KC4,KE4)</f>
        <v>0</v>
      </c>
      <c r="KH4" s="83">
        <f>AVERAGE(KD4,KF4)</f>
        <v>0</v>
      </c>
      <c r="KI4" s="3"/>
      <c r="KJ4" s="25">
        <v>0</v>
      </c>
      <c r="KK4" s="3"/>
      <c r="KL4" s="25">
        <v>0</v>
      </c>
      <c r="KM4" s="3"/>
      <c r="KN4" s="25">
        <v>0</v>
      </c>
      <c r="KO4" s="3"/>
      <c r="KP4" s="25">
        <v>0</v>
      </c>
      <c r="KQ4" s="3"/>
      <c r="KR4" s="25">
        <v>0</v>
      </c>
      <c r="KS4" s="23">
        <f>SUM(KI4,KK4,KM4,KO4,KQ4)</f>
        <v>0</v>
      </c>
      <c r="KT4" s="83">
        <f>AVERAGE(KJ4,KL4,KN4,KP4,KR4)</f>
        <v>0</v>
      </c>
      <c r="KU4" s="3"/>
      <c r="KV4" s="25">
        <v>0</v>
      </c>
      <c r="KW4" s="3"/>
      <c r="KX4" s="25">
        <v>0</v>
      </c>
      <c r="KY4" s="23">
        <f>SUM(KU4,KW4)</f>
        <v>0</v>
      </c>
      <c r="KZ4" s="83">
        <f>AVERAGE(KT4,KV4,KX4)</f>
        <v>0</v>
      </c>
      <c r="LA4" s="3"/>
      <c r="LB4" s="25">
        <v>0</v>
      </c>
      <c r="LC4" s="3"/>
      <c r="LD4" s="25">
        <v>0</v>
      </c>
      <c r="LE4" s="3"/>
      <c r="LF4" s="25">
        <v>0</v>
      </c>
      <c r="LG4" s="3"/>
      <c r="LH4" s="25">
        <v>0</v>
      </c>
      <c r="LI4" s="3"/>
      <c r="LJ4" s="25">
        <v>0</v>
      </c>
      <c r="LK4" s="23">
        <f>SUM(LA4,LC4,LE4,LG4,LI4)</f>
        <v>0</v>
      </c>
      <c r="LL4" s="83">
        <f>AVERAGE(LB4,LD4,LF4,LH4,LJ4)</f>
        <v>0</v>
      </c>
      <c r="LM4" s="3"/>
      <c r="LN4" s="25">
        <v>0</v>
      </c>
      <c r="LO4" s="3"/>
      <c r="LP4" s="25">
        <v>0</v>
      </c>
      <c r="LQ4" s="3"/>
      <c r="LR4" s="25">
        <v>0</v>
      </c>
      <c r="LS4" s="3"/>
      <c r="LT4" s="25">
        <v>0</v>
      </c>
      <c r="LU4" s="3"/>
      <c r="LV4" s="25">
        <v>0</v>
      </c>
      <c r="LW4" s="23">
        <f>SUM(LM4,LO4,LQ4,LS4,LU4)</f>
        <v>0</v>
      </c>
      <c r="LX4" s="83">
        <f>AVERAGE(LN4,LP4,LR4,LT4,LV4)</f>
        <v>0</v>
      </c>
      <c r="LY4" s="3"/>
      <c r="LZ4" s="25">
        <v>0</v>
      </c>
      <c r="MA4" s="3"/>
      <c r="MB4" s="25">
        <v>0</v>
      </c>
      <c r="MC4" s="3"/>
      <c r="MD4" s="25">
        <v>0</v>
      </c>
      <c r="ME4" s="3"/>
      <c r="MF4" s="25">
        <v>0</v>
      </c>
      <c r="MG4" s="3"/>
      <c r="MH4" s="25">
        <v>0</v>
      </c>
      <c r="MI4" s="23">
        <f>SUM(LY4,MA4,MC4,ME4,MG4)</f>
        <v>0</v>
      </c>
      <c r="MJ4" s="83">
        <f>AVERAGE(LZ4,MB4,MD4,MF4,MH4)</f>
        <v>0</v>
      </c>
      <c r="MK4" s="3"/>
      <c r="ML4" s="25">
        <v>0</v>
      </c>
      <c r="MM4" s="3"/>
      <c r="MN4" s="25">
        <v>0</v>
      </c>
      <c r="MO4" s="3"/>
      <c r="MP4" s="25">
        <v>0</v>
      </c>
      <c r="MQ4" s="3"/>
      <c r="MR4" s="25">
        <v>0</v>
      </c>
      <c r="MS4" s="3"/>
      <c r="MT4" s="25">
        <v>0</v>
      </c>
      <c r="MU4" s="23">
        <f>SUM(MK4,MM4,MO4,MQ4,MS4)</f>
        <v>0</v>
      </c>
      <c r="MV4" s="83">
        <f>AVERAGE(ML4,MN4,MP4,MR4,MT4)</f>
        <v>0</v>
      </c>
      <c r="MW4" s="84">
        <f>SUM(KY4,LK4,LW4,MI4,MU4)</f>
        <v>0</v>
      </c>
      <c r="MX4" s="134">
        <f>AVERAGE(KZ4,LL4,LX4,MJ4,MV4)</f>
        <v>0</v>
      </c>
    </row>
    <row r="5" spans="2:362">
      <c r="B5" s="2" t="s">
        <v>48</v>
      </c>
      <c r="C5" s="12"/>
      <c r="D5" s="3"/>
      <c r="E5" s="3"/>
      <c r="F5" s="3"/>
      <c r="G5" s="3"/>
      <c r="H5" s="16"/>
      <c r="I5" s="16"/>
      <c r="J5" s="3"/>
      <c r="K5" s="3"/>
      <c r="L5" s="3"/>
      <c r="M5" s="3"/>
      <c r="N5" s="5">
        <f t="shared" ref="N5:N8" si="4">SUM(D5:M5)</f>
        <v>0</v>
      </c>
      <c r="O5" s="3"/>
      <c r="P5" s="25">
        <v>0</v>
      </c>
      <c r="Q5" s="10"/>
      <c r="R5" s="10"/>
      <c r="S5" s="21"/>
      <c r="T5" s="201">
        <v>0</v>
      </c>
      <c r="U5" s="21"/>
      <c r="V5" s="201">
        <v>0</v>
      </c>
      <c r="W5" s="3"/>
      <c r="X5" s="25">
        <v>0</v>
      </c>
      <c r="Y5" s="3"/>
      <c r="Z5" s="25">
        <v>0</v>
      </c>
      <c r="AA5" s="19"/>
      <c r="AB5" s="25">
        <v>0</v>
      </c>
      <c r="AC5" s="10"/>
      <c r="AD5" s="10"/>
      <c r="AE5" s="3"/>
      <c r="AF5" s="25">
        <v>0</v>
      </c>
      <c r="AG5" s="3"/>
      <c r="AH5" s="25">
        <v>0</v>
      </c>
      <c r="AI5" s="3"/>
      <c r="AJ5" s="25">
        <v>0</v>
      </c>
      <c r="AK5" s="3"/>
      <c r="AL5" s="25">
        <v>0</v>
      </c>
      <c r="AM5" s="3"/>
      <c r="AN5" s="25">
        <v>0</v>
      </c>
      <c r="AO5" s="70"/>
      <c r="AP5" s="69"/>
      <c r="AQ5" s="3"/>
      <c r="AR5" s="25">
        <v>0</v>
      </c>
      <c r="AS5" s="3"/>
      <c r="AT5" s="25">
        <v>0</v>
      </c>
      <c r="AU5" s="3"/>
      <c r="AV5" s="25">
        <v>0</v>
      </c>
      <c r="AW5" s="3"/>
      <c r="AX5" s="25">
        <v>0</v>
      </c>
      <c r="AY5" s="3"/>
      <c r="AZ5" s="25">
        <v>0</v>
      </c>
      <c r="BA5" s="69"/>
      <c r="BB5" s="69"/>
      <c r="BC5" s="3"/>
      <c r="BD5" s="25">
        <v>0</v>
      </c>
      <c r="BE5" s="3"/>
      <c r="BF5" s="25">
        <v>0</v>
      </c>
      <c r="BG5" s="3"/>
      <c r="BH5" s="25">
        <v>0</v>
      </c>
      <c r="BI5" s="86"/>
      <c r="BJ5" s="86"/>
      <c r="BK5" s="86"/>
      <c r="BL5" s="86">
        <v>0</v>
      </c>
      <c r="BM5" s="78"/>
      <c r="BN5" s="78"/>
      <c r="BO5" s="72">
        <f t="shared" ref="BO5:BO8" si="5">SUM(O5,S5,U5,W5,Y5,AA5,AE5,AG5,AI5,AK5,AM5,AQ5,AS5,AU5,AW5,AY5,BC5,BE5, BG5, BI5, BK5)</f>
        <v>0</v>
      </c>
      <c r="BP5" s="77">
        <f t="shared" ref="BP5:BP11" si="6">AVERAGE(P5,T5,V5,X5,Z5,AB5,AF5,AH5,AJ5,AL5,AN5,AR5,AT5,AV5,AX5,AZ5,BD5,BF5, BH5, BJ5, BL5)</f>
        <v>0</v>
      </c>
      <c r="BQ5" s="86"/>
      <c r="BR5" s="86">
        <v>0</v>
      </c>
      <c r="BS5" s="86"/>
      <c r="BT5" s="86">
        <v>0</v>
      </c>
      <c r="BU5" s="86"/>
      <c r="BV5" s="86">
        <v>0</v>
      </c>
      <c r="BW5" s="3"/>
      <c r="BX5" s="3">
        <v>0</v>
      </c>
      <c r="BY5" s="3"/>
      <c r="BZ5" s="3">
        <v>0</v>
      </c>
      <c r="CA5" s="23">
        <f t="shared" ref="CA5:CA9" si="7">SUM(BQ5,BS5,BU5,BW5,BY5)</f>
        <v>0</v>
      </c>
      <c r="CB5" s="83">
        <f t="shared" ref="CB5:CB9" si="8">AVERAGE(BR5,BT5,BV5,BX5,BZ5)</f>
        <v>0</v>
      </c>
      <c r="CC5" s="3"/>
      <c r="CD5" s="3">
        <v>0</v>
      </c>
      <c r="CE5" s="3"/>
      <c r="CF5" s="3">
        <v>0</v>
      </c>
      <c r="CG5" s="3"/>
      <c r="CH5" s="3">
        <v>0</v>
      </c>
      <c r="CI5" s="3"/>
      <c r="CJ5" s="3">
        <v>0</v>
      </c>
      <c r="CK5" s="3"/>
      <c r="CL5" s="3">
        <v>0</v>
      </c>
      <c r="CM5" s="23">
        <f t="shared" ref="CM5:CM11" si="9">SUM(CC5,CE5,CG5,CI5,CK5)</f>
        <v>0</v>
      </c>
      <c r="CN5" s="83">
        <f t="shared" ref="CN5:CN11" si="10">AVERAGE(CD5,CF5,CH5,CJ5,CL5)</f>
        <v>0</v>
      </c>
      <c r="CO5" s="109"/>
      <c r="CP5" s="109">
        <v>0</v>
      </c>
      <c r="CQ5" s="3"/>
      <c r="CR5" s="3">
        <v>0</v>
      </c>
      <c r="CS5" s="3"/>
      <c r="CT5" s="3">
        <v>0</v>
      </c>
      <c r="CU5" s="3"/>
      <c r="CV5" s="3">
        <v>0</v>
      </c>
      <c r="CW5" s="3"/>
      <c r="CX5" s="3">
        <v>0</v>
      </c>
      <c r="CY5" s="23">
        <f t="shared" ref="CY5:CY11" si="11">SUM(CO5,CQ5,CS5,CU5,CW5)</f>
        <v>0</v>
      </c>
      <c r="CZ5" s="83">
        <f t="shared" ref="CZ5:CZ11" si="12">AVERAGE(CR5,CT5,CV5,CX5)</f>
        <v>0</v>
      </c>
      <c r="DA5" s="3"/>
      <c r="DB5" s="3">
        <v>0</v>
      </c>
      <c r="DC5" s="3"/>
      <c r="DD5" s="3">
        <v>0</v>
      </c>
      <c r="DE5" s="3"/>
      <c r="DF5" s="3">
        <v>0</v>
      </c>
      <c r="DG5" s="3"/>
      <c r="DH5" s="3">
        <v>0</v>
      </c>
      <c r="DI5" s="3"/>
      <c r="DJ5" s="3">
        <v>0</v>
      </c>
      <c r="DK5" s="23">
        <f t="shared" ref="DK5:DK11" si="13">SUM(DA5,DC5,DE5,DG5,DI5)</f>
        <v>0</v>
      </c>
      <c r="DL5" s="83">
        <f t="shared" ref="DL5:DL8" si="14">AVERAGE(DB5,DD5,DF5,DH5,DJ5)</f>
        <v>0</v>
      </c>
      <c r="DM5" s="3"/>
      <c r="DN5" s="3">
        <v>0</v>
      </c>
      <c r="DO5" s="109"/>
      <c r="DP5" s="109">
        <v>0</v>
      </c>
      <c r="DQ5" s="84">
        <f t="shared" ref="DQ5:DQ11" si="15">SUM(BQ5,BS5,BU5,BW5,BY5,CC5,CE5,CG5,CI5,CK5,CO5,CQ5,CS5,CU5,CW5,DA5,DC5,DE5,DG5,DI5,DM5,DO5)</f>
        <v>0</v>
      </c>
      <c r="DR5" s="85">
        <f t="shared" ref="DR5:DR11" si="16">AVERAGE(BX5,BZ5,CD5,CF5,CH5,CJ5,CL5,CR5,CT5,CV5,CX5,DB5,DD5,DF5,DH5,DJ5,DN5)</f>
        <v>0</v>
      </c>
      <c r="DS5" s="109"/>
      <c r="DT5" s="110">
        <v>0</v>
      </c>
      <c r="DU5" s="3"/>
      <c r="DV5" s="25">
        <v>0</v>
      </c>
      <c r="DW5" s="3"/>
      <c r="DX5" s="25">
        <v>0</v>
      </c>
      <c r="DY5" s="23">
        <f>SUM(DS5,DU5,DW5)</f>
        <v>0</v>
      </c>
      <c r="DZ5" s="95">
        <f t="shared" ref="DZ5:DZ11" si="17">AVERAGE(DV5,DX5)</f>
        <v>0</v>
      </c>
      <c r="EA5" s="3"/>
      <c r="EB5" s="25">
        <v>0</v>
      </c>
      <c r="EC5" s="3"/>
      <c r="ED5" s="25">
        <v>0</v>
      </c>
      <c r="EE5" s="3"/>
      <c r="EF5" s="25">
        <v>0</v>
      </c>
      <c r="EG5" s="3"/>
      <c r="EH5" s="25">
        <v>0</v>
      </c>
      <c r="EI5" s="3"/>
      <c r="EJ5" s="25">
        <v>0</v>
      </c>
      <c r="EK5" s="23">
        <f t="shared" ref="EK5" si="18">SUM(EA5,EC5,EE5,EG5,EI5)</f>
        <v>0</v>
      </c>
      <c r="EL5" s="83">
        <f t="shared" ref="EL5:EL11" si="19">AVERAGE(EB5,ED5,EF5,EH5,EJ5)</f>
        <v>0</v>
      </c>
      <c r="EM5" s="3"/>
      <c r="EN5" s="25">
        <v>0</v>
      </c>
      <c r="EO5" s="3"/>
      <c r="EP5" s="25">
        <v>0</v>
      </c>
      <c r="EQ5" s="3"/>
      <c r="ER5" s="25">
        <v>0</v>
      </c>
      <c r="ES5" s="3"/>
      <c r="ET5" s="25">
        <v>0</v>
      </c>
      <c r="EU5" s="3"/>
      <c r="EV5" s="25">
        <v>0</v>
      </c>
      <c r="EW5" s="23">
        <f t="shared" ref="EW5" si="20">SUM(EM5,EO5,EQ5,ES5,EU5)</f>
        <v>0</v>
      </c>
      <c r="EX5" s="83">
        <f t="shared" ref="EX5:EX11" si="21">AVERAGE(EN5,EP5,ER5,ET5,EV5)</f>
        <v>0</v>
      </c>
      <c r="EY5" s="3"/>
      <c r="EZ5" s="25">
        <v>0</v>
      </c>
      <c r="FA5" s="3"/>
      <c r="FB5" s="25">
        <v>0</v>
      </c>
      <c r="FC5" s="3"/>
      <c r="FD5" s="25">
        <v>0</v>
      </c>
      <c r="FE5" s="3"/>
      <c r="FF5" s="25">
        <v>0</v>
      </c>
      <c r="FG5" s="3"/>
      <c r="FH5" s="25">
        <v>0</v>
      </c>
      <c r="FI5" s="23">
        <f t="shared" ref="FI5" si="22">SUM(EY5,FA5,FC5,FE5,FG5)</f>
        <v>0</v>
      </c>
      <c r="FJ5" s="83">
        <f t="shared" ref="FJ5:FJ11" si="23">AVERAGE(EZ5,FB5,FD5,FF5,FH5)</f>
        <v>0</v>
      </c>
      <c r="FK5" s="3"/>
      <c r="FL5" s="25">
        <v>0</v>
      </c>
      <c r="FM5" s="3"/>
      <c r="FN5" s="25">
        <v>0</v>
      </c>
      <c r="FO5" s="3"/>
      <c r="FP5" s="25">
        <v>0</v>
      </c>
      <c r="FQ5" s="3"/>
      <c r="FR5" s="25">
        <v>0</v>
      </c>
      <c r="FS5" s="3"/>
      <c r="FT5" s="25">
        <v>0</v>
      </c>
      <c r="FU5" s="23">
        <f t="shared" ref="FU5" si="24">SUM(FK5,FM5,FO5,FQ5,FS5)</f>
        <v>0</v>
      </c>
      <c r="FV5" s="83">
        <f t="shared" ref="FV5:FV8" si="25">AVERAGE(FL5,FN5,FP5,FR5,FT5)</f>
        <v>0</v>
      </c>
      <c r="FW5" s="84">
        <f t="shared" ref="FW5:FW11" si="26">SUM(DY5,EK5,EW5,FI5,FU5)</f>
        <v>0</v>
      </c>
      <c r="FX5" s="134">
        <f t="shared" ref="FX5:FX11" si="27">AVERAGE(DZ5,EL5,EX5,FJ5,FV5)</f>
        <v>0</v>
      </c>
      <c r="FY5" s="3"/>
      <c r="FZ5" s="25">
        <v>0</v>
      </c>
      <c r="GA5" s="3"/>
      <c r="GB5" s="25">
        <v>0</v>
      </c>
      <c r="GC5" s="3"/>
      <c r="GD5" s="25">
        <v>0</v>
      </c>
      <c r="GE5" s="3"/>
      <c r="GF5" s="25">
        <v>0</v>
      </c>
      <c r="GG5" s="3"/>
      <c r="GH5" s="25">
        <v>0</v>
      </c>
      <c r="GI5" s="23">
        <f t="shared" ref="GI5" si="28">SUM(FY5,GA5,GC5,GE5,GG5)</f>
        <v>0</v>
      </c>
      <c r="GJ5" s="83">
        <f t="shared" ref="GJ5:GJ11" si="29">AVERAGE(FZ5,GB5,GD5,GF5,GH5)</f>
        <v>0</v>
      </c>
      <c r="GK5" s="3"/>
      <c r="GL5" s="25">
        <v>0</v>
      </c>
      <c r="GM5" s="3"/>
      <c r="GN5" s="25">
        <v>0</v>
      </c>
      <c r="GO5" s="3"/>
      <c r="GP5" s="25">
        <v>0</v>
      </c>
      <c r="GQ5" s="3"/>
      <c r="GR5" s="25">
        <v>0</v>
      </c>
      <c r="GS5" s="3"/>
      <c r="GT5" s="25">
        <v>0</v>
      </c>
      <c r="GU5" s="23">
        <f t="shared" ref="GU5" si="30">SUM(GK5,GM5,GO5,GQ5,GS5)</f>
        <v>0</v>
      </c>
      <c r="GV5" s="83">
        <f t="shared" ref="GV5:GV9" si="31">AVERAGE(GL5,GN5,GP5,GR5,GT5)</f>
        <v>0</v>
      </c>
      <c r="GW5" s="3"/>
      <c r="GX5" s="25">
        <v>0</v>
      </c>
      <c r="GY5" s="3"/>
      <c r="GZ5" s="25">
        <v>0</v>
      </c>
      <c r="HA5" s="3"/>
      <c r="HB5" s="25">
        <v>0</v>
      </c>
      <c r="HC5" s="3"/>
      <c r="HD5" s="25">
        <v>0</v>
      </c>
      <c r="HE5" s="3"/>
      <c r="HF5" s="25">
        <v>0</v>
      </c>
      <c r="HG5" s="23">
        <f t="shared" ref="HG5" si="32">SUM(GW5,GY5,HA5,HC5,HE5)</f>
        <v>0</v>
      </c>
      <c r="HH5" s="83">
        <f t="shared" ref="HH5:HH11" si="33">AVERAGE(GX5,GZ5,HB5,HD5,HF5)</f>
        <v>0</v>
      </c>
      <c r="HI5" s="3"/>
      <c r="HJ5" s="25">
        <v>0</v>
      </c>
      <c r="HK5" s="3"/>
      <c r="HL5" s="25">
        <v>0</v>
      </c>
      <c r="HM5" s="3"/>
      <c r="HN5" s="25">
        <v>0</v>
      </c>
      <c r="HO5" s="3"/>
      <c r="HP5" s="25">
        <v>0</v>
      </c>
      <c r="HQ5" s="3"/>
      <c r="HR5" s="25">
        <v>0</v>
      </c>
      <c r="HS5" s="23">
        <f t="shared" si="0"/>
        <v>0</v>
      </c>
      <c r="HT5" s="83">
        <f t="shared" si="1"/>
        <v>0</v>
      </c>
      <c r="HU5" s="84">
        <f t="shared" ref="HU5:HU11" si="34">SUM(GI5,GU5,HG5,HS5)</f>
        <v>0</v>
      </c>
      <c r="HV5" s="160">
        <f t="shared" ref="HV5:HV11" si="35">AVERAGE(GJ5,GV5,HH5,HT5)</f>
        <v>0</v>
      </c>
      <c r="HW5" s="3"/>
      <c r="HX5" s="25">
        <v>0</v>
      </c>
      <c r="HY5" s="3"/>
      <c r="HZ5" s="25">
        <v>0</v>
      </c>
      <c r="IA5" s="3"/>
      <c r="IB5" s="25">
        <v>0</v>
      </c>
      <c r="IC5" s="3"/>
      <c r="ID5" s="25">
        <v>0</v>
      </c>
      <c r="IE5" s="3"/>
      <c r="IF5" s="25">
        <v>0</v>
      </c>
      <c r="IG5" s="141">
        <f t="shared" si="2"/>
        <v>0</v>
      </c>
      <c r="IH5" s="83">
        <f t="shared" si="3"/>
        <v>0</v>
      </c>
      <c r="II5" s="3"/>
      <c r="IJ5" s="25">
        <v>0</v>
      </c>
      <c r="IK5" s="3"/>
      <c r="IL5" s="25">
        <v>0</v>
      </c>
      <c r="IM5" s="3"/>
      <c r="IN5" s="25">
        <v>0</v>
      </c>
      <c r="IO5" s="3"/>
      <c r="IP5" s="25">
        <v>0</v>
      </c>
      <c r="IQ5" s="3"/>
      <c r="IR5" s="25">
        <v>0</v>
      </c>
      <c r="IS5" s="23">
        <f t="shared" ref="IS5" si="36">SUM(II5,IK5,IM5,IO5,IQ5)</f>
        <v>0</v>
      </c>
      <c r="IT5" s="83">
        <f t="shared" ref="IT5:IT11" si="37">AVERAGE(IJ5,IL5,IN5,IP5,IR5)</f>
        <v>0</v>
      </c>
      <c r="IU5" s="3"/>
      <c r="IV5" s="25">
        <v>0</v>
      </c>
      <c r="IW5" s="3"/>
      <c r="IX5" s="25">
        <v>0</v>
      </c>
      <c r="IY5" s="3"/>
      <c r="IZ5" s="25">
        <v>0</v>
      </c>
      <c r="JA5" s="3"/>
      <c r="JB5" s="25">
        <v>0</v>
      </c>
      <c r="JC5" s="3"/>
      <c r="JD5" s="25">
        <v>0</v>
      </c>
      <c r="JE5" s="23">
        <f t="shared" ref="JE5:JE11" si="38">SUM(IU5,IW5,IY5,JA5,JC5)</f>
        <v>0</v>
      </c>
      <c r="JF5" s="83">
        <f t="shared" ref="JF5:JF9" si="39">AVERAGE(IV5,IX5,IZ5,JB5,JD5)</f>
        <v>0</v>
      </c>
      <c r="JG5" s="3"/>
      <c r="JH5" s="25">
        <v>0</v>
      </c>
      <c r="JI5" s="3"/>
      <c r="JJ5" s="25">
        <v>0</v>
      </c>
      <c r="JK5" s="3"/>
      <c r="JL5" s="25">
        <v>0</v>
      </c>
      <c r="JM5" s="3"/>
      <c r="JN5" s="25">
        <v>0</v>
      </c>
      <c r="JO5" s="3"/>
      <c r="JP5" s="25">
        <v>0</v>
      </c>
      <c r="JQ5" s="23">
        <f t="shared" ref="JQ5" si="40">SUM(JG5,JI5,JK5,JM5,JO5)</f>
        <v>0</v>
      </c>
      <c r="JR5" s="83">
        <f t="shared" ref="JR5:JR11" si="41">AVERAGE(JH5,JJ5,JL5,JN5,JP5)</f>
        <v>0</v>
      </c>
      <c r="JS5" s="3"/>
      <c r="JT5" s="25">
        <v>0</v>
      </c>
      <c r="JU5" s="3"/>
      <c r="JV5" s="25">
        <v>0</v>
      </c>
      <c r="JW5" s="3"/>
      <c r="JX5" s="25">
        <v>0</v>
      </c>
      <c r="JY5" s="23">
        <f t="shared" ref="JY5:JY11" si="42">SUM(JS5,JU5,JW5)</f>
        <v>0</v>
      </c>
      <c r="JZ5" s="83">
        <f t="shared" ref="JZ5:JZ11" si="43">AVERAGE(JT5,JV5,JX5)</f>
        <v>0</v>
      </c>
      <c r="KA5" s="84">
        <f t="shared" ref="KA5:KA11" si="44">SUM(IG5,IS5,JE5,JQ5,JY5)</f>
        <v>0</v>
      </c>
      <c r="KB5" s="160">
        <f t="shared" ref="KB5:KB11" si="45">AVERAGE(IP5,JB5,JN5,JZ5)</f>
        <v>0</v>
      </c>
      <c r="KC5" s="3"/>
      <c r="KD5" s="25">
        <v>0</v>
      </c>
      <c r="KE5" s="3"/>
      <c r="KF5" s="25">
        <v>0</v>
      </c>
      <c r="KG5" s="23">
        <f t="shared" ref="KG5:KG11" si="46">SUM(KC5,KE5)</f>
        <v>0</v>
      </c>
      <c r="KH5" s="83">
        <f t="shared" ref="KH5:KH11" si="47">AVERAGE(KD5,KF5)</f>
        <v>0</v>
      </c>
      <c r="KI5" s="3"/>
      <c r="KJ5" s="25">
        <v>0</v>
      </c>
      <c r="KK5" s="3"/>
      <c r="KL5" s="25">
        <v>0</v>
      </c>
      <c r="KM5" s="3"/>
      <c r="KN5" s="25">
        <v>0</v>
      </c>
      <c r="KO5" s="3"/>
      <c r="KP5" s="25">
        <v>0</v>
      </c>
      <c r="KQ5" s="3"/>
      <c r="KR5" s="25">
        <v>0</v>
      </c>
      <c r="KS5" s="23">
        <f t="shared" ref="KS5" si="48">SUM(KI5,KK5,KM5,KO5,KQ5)</f>
        <v>0</v>
      </c>
      <c r="KT5" s="83">
        <f t="shared" ref="KT5:KT11" si="49">AVERAGE(KJ5,KL5,KN5,KP5,KR5)</f>
        <v>0</v>
      </c>
      <c r="KU5" s="3"/>
      <c r="KV5" s="25">
        <v>0</v>
      </c>
      <c r="KW5" s="3"/>
      <c r="KX5" s="25">
        <v>0</v>
      </c>
      <c r="KY5" s="23">
        <f t="shared" ref="KY5:KY11" si="50">SUM(KU5,KW5)</f>
        <v>0</v>
      </c>
      <c r="KZ5" s="83">
        <f t="shared" ref="KZ5:KZ11" si="51">AVERAGE(KT5,KV5,KX5)</f>
        <v>0</v>
      </c>
      <c r="LA5" s="3"/>
      <c r="LB5" s="25">
        <v>0</v>
      </c>
      <c r="LC5" s="3"/>
      <c r="LD5" s="25">
        <v>0</v>
      </c>
      <c r="LE5" s="3"/>
      <c r="LF5" s="25">
        <v>0</v>
      </c>
      <c r="LG5" s="3"/>
      <c r="LH5" s="25">
        <v>0</v>
      </c>
      <c r="LI5" s="3"/>
      <c r="LJ5" s="25">
        <v>0</v>
      </c>
      <c r="LK5" s="23">
        <f t="shared" ref="LK5" si="52">SUM(LA5,LC5,LE5,LG5,LI5)</f>
        <v>0</v>
      </c>
      <c r="LL5" s="83">
        <f t="shared" ref="LL5:LL8" si="53">AVERAGE(LB5,LD5,LF5,LH5,LJ5)</f>
        <v>0</v>
      </c>
      <c r="LM5" s="3"/>
      <c r="LN5" s="25">
        <v>0</v>
      </c>
      <c r="LO5" s="3"/>
      <c r="LP5" s="25">
        <v>0</v>
      </c>
      <c r="LQ5" s="3"/>
      <c r="LR5" s="25">
        <v>0</v>
      </c>
      <c r="LS5" s="3"/>
      <c r="LT5" s="25">
        <v>0</v>
      </c>
      <c r="LU5" s="3"/>
      <c r="LV5" s="25">
        <v>0</v>
      </c>
      <c r="LW5" s="23">
        <f t="shared" ref="LW5" si="54">SUM(LM5,LO5,LQ5,LS5,LU5)</f>
        <v>0</v>
      </c>
      <c r="LX5" s="83">
        <f t="shared" ref="LX5:LX8" si="55">AVERAGE(LN5,LP5,LR5,LT5,LV5)</f>
        <v>0</v>
      </c>
      <c r="LY5" s="3"/>
      <c r="LZ5" s="25">
        <v>0</v>
      </c>
      <c r="MA5" s="3"/>
      <c r="MB5" s="25">
        <v>0</v>
      </c>
      <c r="MC5" s="3"/>
      <c r="MD5" s="25">
        <v>0</v>
      </c>
      <c r="ME5" s="3"/>
      <c r="MF5" s="25">
        <v>0</v>
      </c>
      <c r="MG5" s="3"/>
      <c r="MH5" s="25">
        <v>0</v>
      </c>
      <c r="MI5" s="23">
        <f t="shared" ref="MI5" si="56">SUM(LY5,MA5,MC5,ME5,MG5)</f>
        <v>0</v>
      </c>
      <c r="MJ5" s="83">
        <f t="shared" ref="MJ5:MJ8" si="57">AVERAGE(LZ5,MB5,MD5,MF5,MH5)</f>
        <v>0</v>
      </c>
      <c r="MK5" s="3"/>
      <c r="ML5" s="25">
        <v>0</v>
      </c>
      <c r="MM5" s="3"/>
      <c r="MN5" s="25">
        <v>0</v>
      </c>
      <c r="MO5" s="3"/>
      <c r="MP5" s="25">
        <v>0</v>
      </c>
      <c r="MQ5" s="3"/>
      <c r="MR5" s="25">
        <v>0</v>
      </c>
      <c r="MS5" s="3"/>
      <c r="MT5" s="25">
        <v>0</v>
      </c>
      <c r="MU5" s="23">
        <f t="shared" ref="MU5" si="58">SUM(MK5,MM5,MO5,MQ5,MS5)</f>
        <v>0</v>
      </c>
      <c r="MV5" s="83">
        <f t="shared" ref="MV5:MV8" si="59">AVERAGE(ML5,MN5,MP5,MR5,MT5)</f>
        <v>0</v>
      </c>
      <c r="MW5" s="84">
        <f t="shared" ref="MW5:MW11" si="60">SUM(KY5,LK5,LW5,MI5,MU5)</f>
        <v>0</v>
      </c>
      <c r="MX5" s="134">
        <f t="shared" ref="MX5:MX11" si="61">AVERAGE(KZ5,LL5,LX5,MJ5,MV5)</f>
        <v>0</v>
      </c>
    </row>
    <row r="6" spans="2:362">
      <c r="B6" s="2" t="s">
        <v>50</v>
      </c>
      <c r="C6" s="12">
        <v>23</v>
      </c>
      <c r="D6" s="3"/>
      <c r="E6" s="3">
        <v>2</v>
      </c>
      <c r="F6" s="3">
        <v>8</v>
      </c>
      <c r="G6" s="3"/>
      <c r="H6" s="16"/>
      <c r="I6" s="16"/>
      <c r="J6" s="3">
        <v>7</v>
      </c>
      <c r="K6" s="3">
        <v>6</v>
      </c>
      <c r="L6" s="3"/>
      <c r="M6" s="3"/>
      <c r="N6" s="5">
        <f t="shared" si="4"/>
        <v>23</v>
      </c>
      <c r="O6" s="3"/>
      <c r="P6" s="25">
        <v>1</v>
      </c>
      <c r="Q6" s="10"/>
      <c r="R6" s="10"/>
      <c r="S6" s="21"/>
      <c r="T6" s="201">
        <v>0</v>
      </c>
      <c r="U6" s="21"/>
      <c r="V6" s="201">
        <v>0</v>
      </c>
      <c r="W6" s="3"/>
      <c r="X6" s="25">
        <v>1</v>
      </c>
      <c r="Y6" s="3">
        <v>1</v>
      </c>
      <c r="Z6" s="25">
        <v>1</v>
      </c>
      <c r="AA6" s="19">
        <v>4</v>
      </c>
      <c r="AB6" s="25">
        <v>1</v>
      </c>
      <c r="AC6" s="10"/>
      <c r="AD6" s="10"/>
      <c r="AE6" s="3">
        <v>5</v>
      </c>
      <c r="AF6" s="25">
        <v>1</v>
      </c>
      <c r="AG6" s="3"/>
      <c r="AH6" s="25">
        <v>1</v>
      </c>
      <c r="AI6" s="3">
        <v>2</v>
      </c>
      <c r="AJ6" s="25">
        <v>1</v>
      </c>
      <c r="AK6" s="3">
        <v>5</v>
      </c>
      <c r="AL6" s="25">
        <v>1</v>
      </c>
      <c r="AM6" s="3">
        <v>5</v>
      </c>
      <c r="AN6" s="25">
        <v>1</v>
      </c>
      <c r="AO6" s="70"/>
      <c r="AP6" s="69"/>
      <c r="AQ6" s="3">
        <v>5</v>
      </c>
      <c r="AR6" s="25">
        <v>1</v>
      </c>
      <c r="AS6" s="3">
        <v>4</v>
      </c>
      <c r="AT6" s="25">
        <v>1</v>
      </c>
      <c r="AU6" s="3">
        <v>3</v>
      </c>
      <c r="AV6" s="25">
        <v>1</v>
      </c>
      <c r="AW6" s="3">
        <v>5</v>
      </c>
      <c r="AX6" s="25">
        <v>1</v>
      </c>
      <c r="AY6" s="3">
        <v>20</v>
      </c>
      <c r="AZ6" s="25">
        <v>1</v>
      </c>
      <c r="BA6" s="69"/>
      <c r="BB6" s="69"/>
      <c r="BC6" s="3">
        <v>3</v>
      </c>
      <c r="BD6" s="25">
        <v>1</v>
      </c>
      <c r="BE6" s="3">
        <v>15</v>
      </c>
      <c r="BF6" s="25">
        <v>1</v>
      </c>
      <c r="BG6" s="3">
        <v>0</v>
      </c>
      <c r="BH6" s="25">
        <v>1</v>
      </c>
      <c r="BI6" s="86"/>
      <c r="BJ6" s="86">
        <v>0</v>
      </c>
      <c r="BK6" s="86"/>
      <c r="BL6" s="86">
        <v>0</v>
      </c>
      <c r="BM6" s="78"/>
      <c r="BN6" s="78"/>
      <c r="BO6" s="72">
        <f t="shared" si="5"/>
        <v>77</v>
      </c>
      <c r="BP6" s="77">
        <f t="shared" si="6"/>
        <v>0.80952380952380953</v>
      </c>
      <c r="BQ6" s="86"/>
      <c r="BR6" s="87">
        <v>0</v>
      </c>
      <c r="BS6" s="86"/>
      <c r="BT6" s="87">
        <v>0</v>
      </c>
      <c r="BU6" s="86"/>
      <c r="BV6" s="87">
        <v>0</v>
      </c>
      <c r="BW6" s="3">
        <v>0</v>
      </c>
      <c r="BX6" s="25">
        <v>1</v>
      </c>
      <c r="BY6" s="3">
        <v>1</v>
      </c>
      <c r="BZ6" s="25">
        <v>1</v>
      </c>
      <c r="CA6" s="23">
        <f t="shared" si="7"/>
        <v>1</v>
      </c>
      <c r="CB6" s="83">
        <f t="shared" si="8"/>
        <v>0.4</v>
      </c>
      <c r="CC6" s="3"/>
      <c r="CD6" s="25">
        <v>0</v>
      </c>
      <c r="CE6" s="3">
        <v>0</v>
      </c>
      <c r="CF6" s="25">
        <v>1</v>
      </c>
      <c r="CG6" s="3">
        <v>0</v>
      </c>
      <c r="CH6" s="25">
        <v>0.5</v>
      </c>
      <c r="CI6" s="3"/>
      <c r="CJ6" s="25">
        <v>0</v>
      </c>
      <c r="CK6" s="3"/>
      <c r="CL6" s="25">
        <v>0</v>
      </c>
      <c r="CM6" s="23">
        <f t="shared" si="9"/>
        <v>0</v>
      </c>
      <c r="CN6" s="83">
        <f t="shared" si="10"/>
        <v>0.3</v>
      </c>
      <c r="CO6" s="109" t="s">
        <v>775</v>
      </c>
      <c r="CP6" s="110">
        <v>0</v>
      </c>
      <c r="CQ6" s="3"/>
      <c r="CR6" s="25">
        <v>0.4</v>
      </c>
      <c r="CS6" s="3">
        <v>3</v>
      </c>
      <c r="CT6" s="25">
        <v>0.3</v>
      </c>
      <c r="CU6" s="3">
        <v>4</v>
      </c>
      <c r="CV6" s="25">
        <v>0.6</v>
      </c>
      <c r="CW6" s="3">
        <v>5</v>
      </c>
      <c r="CX6" s="25">
        <v>0.7</v>
      </c>
      <c r="CY6" s="23">
        <f t="shared" si="11"/>
        <v>12</v>
      </c>
      <c r="CZ6" s="83">
        <f t="shared" si="12"/>
        <v>0.49999999999999994</v>
      </c>
      <c r="DA6" s="3">
        <v>3</v>
      </c>
      <c r="DB6" s="25">
        <v>0.5</v>
      </c>
      <c r="DC6" s="3">
        <v>5</v>
      </c>
      <c r="DD6" s="25">
        <v>1</v>
      </c>
      <c r="DE6" s="3">
        <v>2</v>
      </c>
      <c r="DF6" s="25">
        <v>0.3</v>
      </c>
      <c r="DG6" s="3"/>
      <c r="DH6" s="25">
        <v>0</v>
      </c>
      <c r="DI6" s="3">
        <v>3</v>
      </c>
      <c r="DJ6" s="25">
        <v>0.4</v>
      </c>
      <c r="DK6" s="23">
        <f t="shared" si="13"/>
        <v>13</v>
      </c>
      <c r="DL6" s="83">
        <f t="shared" si="14"/>
        <v>0.44000000000000006</v>
      </c>
      <c r="DM6" s="3">
        <v>2</v>
      </c>
      <c r="DN6" s="25">
        <v>0.5</v>
      </c>
      <c r="DO6" s="109" t="s">
        <v>775</v>
      </c>
      <c r="DP6" s="110">
        <v>0</v>
      </c>
      <c r="DQ6" s="84">
        <f t="shared" si="15"/>
        <v>28</v>
      </c>
      <c r="DR6" s="85">
        <f t="shared" si="16"/>
        <v>0.48235294117647054</v>
      </c>
      <c r="DS6" s="109" t="s">
        <v>775</v>
      </c>
      <c r="DT6" s="110">
        <v>0</v>
      </c>
      <c r="DU6" s="3"/>
      <c r="DV6" s="25">
        <v>0</v>
      </c>
      <c r="DW6" s="3">
        <v>2</v>
      </c>
      <c r="DX6" s="25">
        <v>0.3</v>
      </c>
      <c r="DY6" s="23">
        <f t="shared" ref="DY6:DY11" si="62">SUM(DS6,DU6,DW6)</f>
        <v>2</v>
      </c>
      <c r="DZ6" s="95">
        <f t="shared" si="17"/>
        <v>0.15</v>
      </c>
      <c r="EA6" s="3">
        <v>3</v>
      </c>
      <c r="EB6" s="25">
        <v>0.5</v>
      </c>
      <c r="EC6" s="3"/>
      <c r="ED6" s="25">
        <v>0</v>
      </c>
      <c r="EE6" s="3"/>
      <c r="EF6" s="25">
        <v>0</v>
      </c>
      <c r="EG6" s="3"/>
      <c r="EH6" s="25">
        <v>0</v>
      </c>
      <c r="EI6" s="3">
        <v>5</v>
      </c>
      <c r="EJ6" s="25">
        <v>0.5</v>
      </c>
      <c r="EK6" s="23">
        <f>SUM(EA6,EC6,EE6,EG6,EI6)</f>
        <v>8</v>
      </c>
      <c r="EL6" s="83">
        <f t="shared" si="19"/>
        <v>0.2</v>
      </c>
      <c r="EM6" s="3">
        <v>4</v>
      </c>
      <c r="EN6" s="25">
        <v>0.7</v>
      </c>
      <c r="EO6" s="3" t="s">
        <v>96</v>
      </c>
      <c r="EP6" s="25">
        <v>0</v>
      </c>
      <c r="EQ6" s="3"/>
      <c r="ER6" s="25">
        <v>0</v>
      </c>
      <c r="ES6" s="3"/>
      <c r="ET6" s="25">
        <v>0</v>
      </c>
      <c r="EU6" s="3"/>
      <c r="EV6" s="25">
        <v>0</v>
      </c>
      <c r="EW6" s="23">
        <f>SUM(EM6,EO6,EQ6,ES6,EU6)</f>
        <v>4</v>
      </c>
      <c r="EX6" s="83">
        <f t="shared" si="21"/>
        <v>0.13999999999999999</v>
      </c>
      <c r="EY6" s="3"/>
      <c r="EZ6" s="25">
        <v>0</v>
      </c>
      <c r="FA6" s="3">
        <v>2</v>
      </c>
      <c r="FB6" s="25">
        <v>0.5</v>
      </c>
      <c r="FC6" s="3">
        <v>2</v>
      </c>
      <c r="FD6" s="25">
        <v>0.5</v>
      </c>
      <c r="FE6" s="3"/>
      <c r="FF6" s="25">
        <v>0</v>
      </c>
      <c r="FG6" s="3"/>
      <c r="FH6" s="25">
        <v>0</v>
      </c>
      <c r="FI6" s="23">
        <f>SUM(EY6,FA6,FC6,FE6,FG6)</f>
        <v>4</v>
      </c>
      <c r="FJ6" s="83">
        <f t="shared" si="23"/>
        <v>0.2</v>
      </c>
      <c r="FK6" s="3"/>
      <c r="FL6" s="25">
        <v>0</v>
      </c>
      <c r="FM6" s="3"/>
      <c r="FN6" s="25">
        <v>0</v>
      </c>
      <c r="FO6" s="3"/>
      <c r="FP6" s="25">
        <v>0</v>
      </c>
      <c r="FQ6" s="3"/>
      <c r="FR6" s="25">
        <v>0</v>
      </c>
      <c r="FS6" s="3"/>
      <c r="FT6" s="25">
        <v>0</v>
      </c>
      <c r="FU6" s="23">
        <f>SUM(FK6,FM6,FO6,FQ6,FS6)</f>
        <v>0</v>
      </c>
      <c r="FV6" s="83">
        <f t="shared" si="25"/>
        <v>0</v>
      </c>
      <c r="FW6" s="84">
        <f t="shared" si="26"/>
        <v>18</v>
      </c>
      <c r="FX6" s="134">
        <f t="shared" si="27"/>
        <v>0.13799999999999998</v>
      </c>
      <c r="FY6" s="3"/>
      <c r="FZ6" s="25">
        <v>0</v>
      </c>
      <c r="GA6" s="3"/>
      <c r="GB6" s="25">
        <v>0</v>
      </c>
      <c r="GC6" s="3"/>
      <c r="GD6" s="25">
        <v>0</v>
      </c>
      <c r="GE6" s="3"/>
      <c r="GF6" s="25">
        <v>0</v>
      </c>
      <c r="GG6" s="3"/>
      <c r="GH6" s="25">
        <v>0</v>
      </c>
      <c r="GI6" s="23">
        <f>SUM(FY6,GA6,GC6,GE6,GG6)</f>
        <v>0</v>
      </c>
      <c r="GJ6" s="83">
        <f t="shared" si="29"/>
        <v>0</v>
      </c>
      <c r="GK6" s="3"/>
      <c r="GL6" s="25">
        <v>0</v>
      </c>
      <c r="GM6" s="3"/>
      <c r="GN6" s="25">
        <v>0</v>
      </c>
      <c r="GO6" s="3"/>
      <c r="GP6" s="25">
        <v>0</v>
      </c>
      <c r="GQ6" s="3"/>
      <c r="GR6" s="25">
        <v>0</v>
      </c>
      <c r="GS6" s="3"/>
      <c r="GT6" s="25">
        <v>0</v>
      </c>
      <c r="GU6" s="23">
        <f>SUM(GK6,GM6,GO6,GQ6,GS6)</f>
        <v>0</v>
      </c>
      <c r="GV6" s="83">
        <f t="shared" si="31"/>
        <v>0</v>
      </c>
      <c r="GW6" s="3"/>
      <c r="GX6" s="25">
        <v>0</v>
      </c>
      <c r="GY6" s="3"/>
      <c r="GZ6" s="25">
        <v>0</v>
      </c>
      <c r="HA6" s="3"/>
      <c r="HB6" s="25">
        <v>0</v>
      </c>
      <c r="HC6" s="3"/>
      <c r="HD6" s="25">
        <v>0</v>
      </c>
      <c r="HE6" s="3"/>
      <c r="HF6" s="25">
        <v>0</v>
      </c>
      <c r="HG6" s="23">
        <f>SUM(GW6,GY6,HA6,HC6,HE6)</f>
        <v>0</v>
      </c>
      <c r="HH6" s="83">
        <f t="shared" si="33"/>
        <v>0</v>
      </c>
      <c r="HI6" s="3"/>
      <c r="HJ6" s="25">
        <v>0</v>
      </c>
      <c r="HK6" s="3"/>
      <c r="HL6" s="25">
        <v>0</v>
      </c>
      <c r="HM6" s="3"/>
      <c r="HN6" s="25">
        <v>0</v>
      </c>
      <c r="HO6" s="3"/>
      <c r="HP6" s="25">
        <v>0</v>
      </c>
      <c r="HQ6" s="3"/>
      <c r="HR6" s="25">
        <v>0</v>
      </c>
      <c r="HS6" s="23">
        <f t="shared" si="0"/>
        <v>0</v>
      </c>
      <c r="HT6" s="83">
        <f t="shared" si="1"/>
        <v>0</v>
      </c>
      <c r="HU6" s="84">
        <f t="shared" si="34"/>
        <v>0</v>
      </c>
      <c r="HV6" s="160">
        <f t="shared" si="35"/>
        <v>0</v>
      </c>
      <c r="HW6" s="3"/>
      <c r="HX6" s="25">
        <v>0</v>
      </c>
      <c r="HY6" s="3"/>
      <c r="HZ6" s="25">
        <v>0</v>
      </c>
      <c r="IA6" s="3"/>
      <c r="IB6" s="25">
        <v>0</v>
      </c>
      <c r="IC6" s="3">
        <v>5</v>
      </c>
      <c r="ID6" s="25">
        <v>1</v>
      </c>
      <c r="IE6" s="3">
        <v>5</v>
      </c>
      <c r="IF6" s="25">
        <v>1</v>
      </c>
      <c r="IG6" s="141">
        <f t="shared" si="2"/>
        <v>10</v>
      </c>
      <c r="IH6" s="83">
        <f t="shared" si="3"/>
        <v>0.4</v>
      </c>
      <c r="II6" s="3"/>
      <c r="IJ6" s="25">
        <v>0.3</v>
      </c>
      <c r="IK6" s="3"/>
      <c r="IL6" s="25">
        <v>0.3</v>
      </c>
      <c r="IM6" s="3"/>
      <c r="IN6" s="25">
        <v>0.3</v>
      </c>
      <c r="IO6" s="3"/>
      <c r="IP6" s="25">
        <v>0.3</v>
      </c>
      <c r="IQ6" s="3">
        <v>3</v>
      </c>
      <c r="IR6" s="25">
        <v>1</v>
      </c>
      <c r="IS6" s="23">
        <f>SUM(II6,IK6,IM6,IO6,IQ6)</f>
        <v>3</v>
      </c>
      <c r="IT6" s="83">
        <f t="shared" si="37"/>
        <v>0.44000000000000006</v>
      </c>
      <c r="IU6" s="3">
        <v>5</v>
      </c>
      <c r="IV6" s="25">
        <v>1</v>
      </c>
      <c r="IW6" s="3"/>
      <c r="IX6" s="25">
        <v>0</v>
      </c>
      <c r="IY6" s="3">
        <v>4</v>
      </c>
      <c r="IZ6" s="25">
        <v>0.7</v>
      </c>
      <c r="JB6" s="25">
        <v>0</v>
      </c>
      <c r="JC6" s="3"/>
      <c r="JD6" s="25">
        <v>0</v>
      </c>
      <c r="JE6" s="23">
        <f t="shared" si="38"/>
        <v>9</v>
      </c>
      <c r="JF6" s="83">
        <f t="shared" si="39"/>
        <v>0.33999999999999997</v>
      </c>
      <c r="JG6" s="3"/>
      <c r="JH6" s="25">
        <v>0</v>
      </c>
      <c r="JI6" s="3"/>
      <c r="JJ6" s="25">
        <v>0</v>
      </c>
      <c r="JK6" s="3"/>
      <c r="JL6" s="25">
        <v>0</v>
      </c>
      <c r="JM6" s="3"/>
      <c r="JN6" s="25">
        <v>0</v>
      </c>
      <c r="JO6" s="3"/>
      <c r="JP6" s="25">
        <v>0</v>
      </c>
      <c r="JQ6" s="23">
        <f>SUM(JG6,JI6,JK6,JM6,JO6)</f>
        <v>0</v>
      </c>
      <c r="JR6" s="83">
        <f t="shared" si="41"/>
        <v>0</v>
      </c>
      <c r="JS6" s="3"/>
      <c r="JT6" s="25">
        <v>0</v>
      </c>
      <c r="JU6" s="3"/>
      <c r="JV6" s="25">
        <v>0</v>
      </c>
      <c r="JW6" s="3"/>
      <c r="JX6" s="25">
        <v>0</v>
      </c>
      <c r="JY6" s="23">
        <f t="shared" si="42"/>
        <v>0</v>
      </c>
      <c r="JZ6" s="83">
        <f t="shared" si="43"/>
        <v>0</v>
      </c>
      <c r="KA6" s="84">
        <f t="shared" si="44"/>
        <v>22</v>
      </c>
      <c r="KB6" s="160">
        <f t="shared" si="45"/>
        <v>7.4999999999999997E-2</v>
      </c>
      <c r="KC6" s="3"/>
      <c r="KD6" s="25">
        <v>0</v>
      </c>
      <c r="KE6" s="3">
        <v>2</v>
      </c>
      <c r="KF6" s="25">
        <v>0.3</v>
      </c>
      <c r="KG6" s="23">
        <f t="shared" si="46"/>
        <v>2</v>
      </c>
      <c r="KH6" s="83">
        <f t="shared" si="47"/>
        <v>0.15</v>
      </c>
      <c r="KI6" s="3"/>
      <c r="KJ6" s="25">
        <v>0</v>
      </c>
      <c r="KK6" s="3"/>
      <c r="KL6" s="25">
        <v>0</v>
      </c>
      <c r="KM6" s="3"/>
      <c r="KN6" s="25">
        <v>0</v>
      </c>
      <c r="KO6" s="3"/>
      <c r="KP6" s="25">
        <v>0</v>
      </c>
      <c r="KQ6" s="3"/>
      <c r="KR6" s="25">
        <v>0</v>
      </c>
      <c r="KS6" s="23">
        <f>SUM(KI6,KK6,KM6,KO6,KQ6)</f>
        <v>0</v>
      </c>
      <c r="KT6" s="83">
        <f t="shared" si="49"/>
        <v>0</v>
      </c>
      <c r="KU6" s="3"/>
      <c r="KV6" s="25">
        <v>0</v>
      </c>
      <c r="KW6" s="3"/>
      <c r="KX6" s="25">
        <v>0</v>
      </c>
      <c r="KY6" s="23">
        <f t="shared" si="50"/>
        <v>0</v>
      </c>
      <c r="KZ6" s="83">
        <f t="shared" si="51"/>
        <v>0</v>
      </c>
      <c r="LA6" s="3"/>
      <c r="LB6" s="25">
        <v>0</v>
      </c>
      <c r="LC6" s="3"/>
      <c r="LD6" s="25">
        <v>0</v>
      </c>
      <c r="LE6" s="3"/>
      <c r="LF6" s="25">
        <v>0</v>
      </c>
      <c r="LG6" s="3"/>
      <c r="LH6" s="25">
        <v>0</v>
      </c>
      <c r="LI6" s="3"/>
      <c r="LJ6" s="25">
        <v>0</v>
      </c>
      <c r="LK6" s="23">
        <f>SUM(LA6,LC6,LE6,LG6,LI6)</f>
        <v>0</v>
      </c>
      <c r="LL6" s="83">
        <f t="shared" si="53"/>
        <v>0</v>
      </c>
      <c r="LM6" s="3"/>
      <c r="LN6" s="25">
        <v>0</v>
      </c>
      <c r="LO6" s="3"/>
      <c r="LP6" s="25">
        <v>0</v>
      </c>
      <c r="LQ6" s="3"/>
      <c r="LR6" s="25">
        <v>0</v>
      </c>
      <c r="LS6" s="3"/>
      <c r="LT6" s="25">
        <v>0</v>
      </c>
      <c r="LU6" s="3"/>
      <c r="LV6" s="25">
        <v>0</v>
      </c>
      <c r="LW6" s="23">
        <f>SUM(LM6,LO6,LQ6,LS6,LU6)</f>
        <v>0</v>
      </c>
      <c r="LX6" s="83">
        <f t="shared" si="55"/>
        <v>0</v>
      </c>
      <c r="LY6" s="3"/>
      <c r="LZ6" s="25">
        <v>0</v>
      </c>
      <c r="MA6" s="3"/>
      <c r="MB6" s="25">
        <v>0</v>
      </c>
      <c r="MC6" s="3"/>
      <c r="MD6" s="25">
        <v>0</v>
      </c>
      <c r="ME6" s="3"/>
      <c r="MF6" s="25">
        <v>0</v>
      </c>
      <c r="MG6" s="3"/>
      <c r="MH6" s="25">
        <v>0</v>
      </c>
      <c r="MI6" s="23">
        <f>SUM(LY6,MA6,MC6,ME6,MG6)</f>
        <v>0</v>
      </c>
      <c r="MJ6" s="83">
        <f t="shared" si="57"/>
        <v>0</v>
      </c>
      <c r="MK6" s="3"/>
      <c r="ML6" s="25">
        <v>0</v>
      </c>
      <c r="MM6" s="3"/>
      <c r="MN6" s="25">
        <v>0</v>
      </c>
      <c r="MO6" s="3"/>
      <c r="MP6" s="25">
        <v>0</v>
      </c>
      <c r="MQ6" s="3"/>
      <c r="MR6" s="25">
        <v>0</v>
      </c>
      <c r="MS6" s="3"/>
      <c r="MT6" s="25">
        <v>0</v>
      </c>
      <c r="MU6" s="23">
        <f>SUM(MK6,MM6,MO6,MQ6,MS6)</f>
        <v>0</v>
      </c>
      <c r="MV6" s="83">
        <f t="shared" si="59"/>
        <v>0</v>
      </c>
      <c r="MW6" s="84">
        <f t="shared" si="60"/>
        <v>0</v>
      </c>
      <c r="MX6" s="134">
        <f t="shared" si="61"/>
        <v>0</v>
      </c>
    </row>
    <row r="7" spans="2:362">
      <c r="B7" s="2" t="s">
        <v>54</v>
      </c>
      <c r="C7" s="12">
        <v>148</v>
      </c>
      <c r="D7" s="3">
        <v>21</v>
      </c>
      <c r="E7" s="3"/>
      <c r="F7" s="3"/>
      <c r="G7" s="3"/>
      <c r="H7" s="16"/>
      <c r="I7" s="16"/>
      <c r="J7" s="3"/>
      <c r="K7" s="3"/>
      <c r="L7" s="3">
        <v>13</v>
      </c>
      <c r="M7" s="3">
        <v>10</v>
      </c>
      <c r="N7" s="5">
        <f t="shared" si="4"/>
        <v>44</v>
      </c>
      <c r="O7" s="3"/>
      <c r="P7" s="25">
        <v>0</v>
      </c>
      <c r="Q7" s="10"/>
      <c r="R7" s="10"/>
      <c r="S7" s="21"/>
      <c r="T7" s="201">
        <v>0</v>
      </c>
      <c r="U7" s="21"/>
      <c r="V7" s="201">
        <v>0</v>
      </c>
      <c r="W7" s="3"/>
      <c r="X7" s="25">
        <v>0</v>
      </c>
      <c r="Y7" s="3"/>
      <c r="Z7" s="25">
        <v>0</v>
      </c>
      <c r="AA7" s="19"/>
      <c r="AB7" s="25">
        <v>0</v>
      </c>
      <c r="AC7" s="10"/>
      <c r="AD7" s="10"/>
      <c r="AE7" s="3"/>
      <c r="AF7" s="25">
        <v>0</v>
      </c>
      <c r="AG7" s="3"/>
      <c r="AH7" s="25">
        <v>0</v>
      </c>
      <c r="AI7" s="3"/>
      <c r="AJ7" s="25">
        <v>0</v>
      </c>
      <c r="AK7" s="3"/>
      <c r="AL7" s="25">
        <v>0</v>
      </c>
      <c r="AM7" s="3"/>
      <c r="AN7" s="25">
        <v>0</v>
      </c>
      <c r="AO7" s="70"/>
      <c r="AP7" s="69"/>
      <c r="AQ7" s="3"/>
      <c r="AR7" s="25">
        <v>0</v>
      </c>
      <c r="AS7" s="3"/>
      <c r="AT7" s="25">
        <v>0</v>
      </c>
      <c r="AU7" s="3"/>
      <c r="AV7" s="25">
        <v>0</v>
      </c>
      <c r="AW7" s="3"/>
      <c r="AX7" s="25">
        <v>0</v>
      </c>
      <c r="AY7" s="3"/>
      <c r="AZ7" s="25">
        <v>0</v>
      </c>
      <c r="BA7" s="69"/>
      <c r="BB7" s="69"/>
      <c r="BC7" s="3"/>
      <c r="BD7" s="25">
        <v>0</v>
      </c>
      <c r="BE7" s="3"/>
      <c r="BF7" s="25">
        <v>0</v>
      </c>
      <c r="BG7" s="3"/>
      <c r="BH7" s="25">
        <v>0</v>
      </c>
      <c r="BI7" s="86"/>
      <c r="BJ7" s="86"/>
      <c r="BK7" s="86"/>
      <c r="BL7" s="86">
        <v>0</v>
      </c>
      <c r="BM7" s="78"/>
      <c r="BN7" s="78"/>
      <c r="BO7" s="72">
        <f t="shared" si="5"/>
        <v>0</v>
      </c>
      <c r="BP7" s="77">
        <f t="shared" si="6"/>
        <v>0</v>
      </c>
      <c r="BQ7" s="86"/>
      <c r="BR7" s="86">
        <v>0</v>
      </c>
      <c r="BS7" s="86"/>
      <c r="BT7" s="86">
        <v>0</v>
      </c>
      <c r="BU7" s="86"/>
      <c r="BV7" s="86">
        <v>0</v>
      </c>
      <c r="BW7" s="3"/>
      <c r="BX7" s="3">
        <v>0</v>
      </c>
      <c r="BY7" s="3"/>
      <c r="BZ7" s="3">
        <v>0</v>
      </c>
      <c r="CA7" s="23">
        <f t="shared" si="7"/>
        <v>0</v>
      </c>
      <c r="CB7" s="83">
        <f t="shared" si="8"/>
        <v>0</v>
      </c>
      <c r="CC7" s="3"/>
      <c r="CD7" s="3">
        <v>0</v>
      </c>
      <c r="CE7" s="3"/>
      <c r="CF7" s="3">
        <v>0</v>
      </c>
      <c r="CG7" s="3"/>
      <c r="CH7" s="3">
        <v>0</v>
      </c>
      <c r="CI7" s="3"/>
      <c r="CJ7" s="3">
        <v>0</v>
      </c>
      <c r="CK7" s="3">
        <v>15</v>
      </c>
      <c r="CL7" s="25">
        <v>1</v>
      </c>
      <c r="CM7" s="23">
        <f t="shared" si="9"/>
        <v>15</v>
      </c>
      <c r="CN7" s="83">
        <f t="shared" si="10"/>
        <v>0.2</v>
      </c>
      <c r="CO7" s="109"/>
      <c r="CP7" s="109">
        <v>0</v>
      </c>
      <c r="CQ7" s="3"/>
      <c r="CR7" s="3">
        <v>0</v>
      </c>
      <c r="CS7" s="3"/>
      <c r="CT7" s="3">
        <v>0</v>
      </c>
      <c r="CU7" s="3"/>
      <c r="CV7" s="3">
        <v>0</v>
      </c>
      <c r="CW7" s="3"/>
      <c r="CX7" s="3">
        <v>0</v>
      </c>
      <c r="CY7" s="23">
        <f t="shared" si="11"/>
        <v>0</v>
      </c>
      <c r="CZ7" s="83">
        <f t="shared" si="12"/>
        <v>0</v>
      </c>
      <c r="DA7" s="3"/>
      <c r="DB7" s="3">
        <v>0</v>
      </c>
      <c r="DC7" s="3"/>
      <c r="DD7" s="3">
        <v>0</v>
      </c>
      <c r="DE7" s="3"/>
      <c r="DF7" s="3">
        <v>0</v>
      </c>
      <c r="DG7" s="3"/>
      <c r="DH7" s="3">
        <v>0</v>
      </c>
      <c r="DI7" s="3">
        <v>23</v>
      </c>
      <c r="DJ7" s="25">
        <v>0.6</v>
      </c>
      <c r="DK7" s="23">
        <f t="shared" si="13"/>
        <v>23</v>
      </c>
      <c r="DL7" s="83">
        <f t="shared" si="14"/>
        <v>0.12</v>
      </c>
      <c r="DM7" s="3"/>
      <c r="DN7" s="3">
        <v>0</v>
      </c>
      <c r="DO7" s="109"/>
      <c r="DP7" s="109">
        <v>0</v>
      </c>
      <c r="DQ7" s="84">
        <f t="shared" si="15"/>
        <v>38</v>
      </c>
      <c r="DR7" s="85">
        <f t="shared" si="16"/>
        <v>9.4117647058823528E-2</v>
      </c>
      <c r="DS7" s="109"/>
      <c r="DT7" s="110">
        <v>0</v>
      </c>
      <c r="DU7" s="3">
        <v>73</v>
      </c>
      <c r="DV7" s="25">
        <v>1</v>
      </c>
      <c r="DW7" s="3">
        <v>24</v>
      </c>
      <c r="DX7" s="25">
        <v>0.7</v>
      </c>
      <c r="DY7" s="23">
        <f t="shared" si="62"/>
        <v>97</v>
      </c>
      <c r="DZ7" s="95">
        <f t="shared" si="17"/>
        <v>0.85</v>
      </c>
      <c r="EA7" s="3"/>
      <c r="EB7" s="25">
        <v>0</v>
      </c>
      <c r="EC7" s="25"/>
      <c r="ED7" s="25">
        <v>0</v>
      </c>
      <c r="EE7" s="3"/>
      <c r="EF7" s="25">
        <v>0</v>
      </c>
      <c r="EG7" s="3"/>
      <c r="EH7" s="25">
        <v>0</v>
      </c>
      <c r="EI7" s="3"/>
      <c r="EJ7" s="25">
        <v>0</v>
      </c>
      <c r="EK7" s="23">
        <f t="shared" ref="EK7:EK11" si="63">SUM(EA7,EC7,EE7,EG7,EI7)</f>
        <v>0</v>
      </c>
      <c r="EL7" s="83">
        <f t="shared" si="19"/>
        <v>0</v>
      </c>
      <c r="EM7" s="3"/>
      <c r="EN7" s="25">
        <v>0</v>
      </c>
      <c r="EO7" s="3"/>
      <c r="EP7" s="25">
        <v>0</v>
      </c>
      <c r="EQ7" s="3">
        <v>16</v>
      </c>
      <c r="ER7" s="25">
        <v>1</v>
      </c>
      <c r="ES7" s="3"/>
      <c r="ET7" s="25">
        <v>0</v>
      </c>
      <c r="EU7" s="3"/>
      <c r="EV7" s="25">
        <v>0</v>
      </c>
      <c r="EW7" s="23">
        <f t="shared" ref="EW7:EW11" si="64">SUM(EM7,EO7,EQ7,ES7,EU7)</f>
        <v>16</v>
      </c>
      <c r="EX7" s="83">
        <f t="shared" si="21"/>
        <v>0.2</v>
      </c>
      <c r="EY7" s="3"/>
      <c r="EZ7" s="25">
        <v>0</v>
      </c>
      <c r="FA7" s="3"/>
      <c r="FB7" s="25">
        <v>0</v>
      </c>
      <c r="FC7" s="3"/>
      <c r="FD7" s="25">
        <v>0</v>
      </c>
      <c r="FE7" s="3"/>
      <c r="FF7" s="25">
        <v>0</v>
      </c>
      <c r="FG7" s="3"/>
      <c r="FH7" s="25">
        <v>0</v>
      </c>
      <c r="FI7" s="23">
        <f t="shared" ref="FI7:FI11" si="65">SUM(EY7,FA7,FC7,FE7,FG7)</f>
        <v>0</v>
      </c>
      <c r="FJ7" s="83">
        <f t="shared" si="23"/>
        <v>0</v>
      </c>
      <c r="FK7" s="3"/>
      <c r="FL7" s="25">
        <v>0</v>
      </c>
      <c r="FM7" s="3"/>
      <c r="FN7" s="25">
        <v>0</v>
      </c>
      <c r="FO7" s="3"/>
      <c r="FP7" s="25">
        <v>0</v>
      </c>
      <c r="FQ7" s="3"/>
      <c r="FR7" s="25">
        <v>0</v>
      </c>
      <c r="FS7" s="3"/>
      <c r="FT7" s="25">
        <v>0</v>
      </c>
      <c r="FU7" s="23">
        <f t="shared" ref="FU7:FU8" si="66">SUM(FK7,FM7,FO7,FQ7,FS7)</f>
        <v>0</v>
      </c>
      <c r="FV7" s="83">
        <f t="shared" si="25"/>
        <v>0</v>
      </c>
      <c r="FW7" s="84">
        <f>SUM(DY7,EK7,EW7,FI7,FU7)</f>
        <v>113</v>
      </c>
      <c r="FX7" s="134">
        <f t="shared" si="27"/>
        <v>0.21000000000000002</v>
      </c>
      <c r="FY7" s="3"/>
      <c r="FZ7" s="25">
        <v>0</v>
      </c>
      <c r="GA7" s="3"/>
      <c r="GB7" s="25">
        <v>0</v>
      </c>
      <c r="GC7" s="3"/>
      <c r="GD7" s="25">
        <v>0</v>
      </c>
      <c r="GE7" s="3"/>
      <c r="GF7" s="25">
        <v>0</v>
      </c>
      <c r="GG7" s="3"/>
      <c r="GH7" s="25">
        <v>0</v>
      </c>
      <c r="GI7" s="23">
        <f t="shared" ref="GI7:GI11" si="67">SUM(FY7,GA7,GC7,GE7,GG7)</f>
        <v>0</v>
      </c>
      <c r="GJ7" s="83">
        <f t="shared" si="29"/>
        <v>0</v>
      </c>
      <c r="GK7" s="3"/>
      <c r="GL7" s="25">
        <v>0</v>
      </c>
      <c r="GM7" s="3"/>
      <c r="GN7" s="25">
        <v>0</v>
      </c>
      <c r="GO7" s="3"/>
      <c r="GP7" s="25">
        <v>0</v>
      </c>
      <c r="GQ7" s="3"/>
      <c r="GR7" s="25">
        <v>0</v>
      </c>
      <c r="GS7" s="3"/>
      <c r="GT7" s="25">
        <v>0</v>
      </c>
      <c r="GU7" s="23">
        <f t="shared" ref="GU7:GU11" si="68">SUM(GK7,GM7,GO7,GQ7,GS7)</f>
        <v>0</v>
      </c>
      <c r="GV7" s="83">
        <f t="shared" si="31"/>
        <v>0</v>
      </c>
      <c r="GW7" s="3"/>
      <c r="GX7" s="25">
        <v>0</v>
      </c>
      <c r="GY7" s="3"/>
      <c r="GZ7" s="25">
        <v>0</v>
      </c>
      <c r="HA7" s="3">
        <v>11</v>
      </c>
      <c r="HB7" s="25">
        <v>0.5</v>
      </c>
      <c r="HC7" s="3">
        <v>10</v>
      </c>
      <c r="HD7" s="25">
        <v>1</v>
      </c>
      <c r="HE7" s="3"/>
      <c r="HF7" s="25">
        <v>1</v>
      </c>
      <c r="HG7" s="23">
        <f t="shared" ref="HG7:HG11" si="69">SUM(GW7,GY7,HA7,HC7,HE7)</f>
        <v>21</v>
      </c>
      <c r="HH7" s="83">
        <f t="shared" si="33"/>
        <v>0.5</v>
      </c>
      <c r="HI7" s="3"/>
      <c r="HJ7" s="25">
        <v>0</v>
      </c>
      <c r="HK7" s="3"/>
      <c r="HL7" s="25">
        <v>0</v>
      </c>
      <c r="HM7" s="3">
        <v>20</v>
      </c>
      <c r="HN7" s="25">
        <v>0.5</v>
      </c>
      <c r="HO7" s="3">
        <v>10</v>
      </c>
      <c r="HP7" s="25">
        <v>1</v>
      </c>
      <c r="HQ7" s="3">
        <v>5</v>
      </c>
      <c r="HR7" s="25">
        <v>1</v>
      </c>
      <c r="HS7" s="23">
        <f t="shared" si="0"/>
        <v>35</v>
      </c>
      <c r="HT7" s="83">
        <f t="shared" si="1"/>
        <v>0.5</v>
      </c>
      <c r="HU7" s="84">
        <f t="shared" si="34"/>
        <v>56</v>
      </c>
      <c r="HV7" s="160">
        <f t="shared" si="35"/>
        <v>0.25</v>
      </c>
      <c r="HW7" s="3">
        <v>41</v>
      </c>
      <c r="HX7" s="25">
        <v>1</v>
      </c>
      <c r="HY7" s="3">
        <v>10</v>
      </c>
      <c r="HZ7" s="25">
        <v>1</v>
      </c>
      <c r="IA7" s="3"/>
      <c r="IB7" s="25">
        <v>0</v>
      </c>
      <c r="IC7" s="3"/>
      <c r="ID7" s="25">
        <v>0</v>
      </c>
      <c r="IE7" s="3"/>
      <c r="IF7" s="25">
        <v>0</v>
      </c>
      <c r="IG7" s="141">
        <f t="shared" si="2"/>
        <v>51</v>
      </c>
      <c r="IH7" s="83">
        <f t="shared" si="3"/>
        <v>0.4</v>
      </c>
      <c r="II7" s="3"/>
      <c r="IJ7" s="25">
        <v>0</v>
      </c>
      <c r="IK7" s="3"/>
      <c r="IL7" s="25">
        <v>0</v>
      </c>
      <c r="IM7" s="3"/>
      <c r="IN7" s="25">
        <v>0</v>
      </c>
      <c r="IO7" s="3"/>
      <c r="IP7" s="25">
        <v>0</v>
      </c>
      <c r="IQ7" s="3"/>
      <c r="IR7" s="25">
        <v>0</v>
      </c>
      <c r="IS7" s="23">
        <f t="shared" ref="IS7:IS11" si="70">SUM(II7,IK7,IM7,IO7,IQ7)</f>
        <v>0</v>
      </c>
      <c r="IT7" s="83">
        <f t="shared" si="37"/>
        <v>0</v>
      </c>
      <c r="IU7" s="3"/>
      <c r="IV7" s="25">
        <v>0</v>
      </c>
      <c r="IW7" s="3"/>
      <c r="IX7" s="25">
        <v>0</v>
      </c>
      <c r="IY7" s="3"/>
      <c r="IZ7" s="25">
        <v>0</v>
      </c>
      <c r="JA7" s="3"/>
      <c r="JB7" s="25">
        <v>0</v>
      </c>
      <c r="JC7" s="3"/>
      <c r="JD7" s="25">
        <v>0</v>
      </c>
      <c r="JE7" s="23">
        <f t="shared" si="38"/>
        <v>0</v>
      </c>
      <c r="JF7" s="83">
        <f t="shared" si="39"/>
        <v>0</v>
      </c>
      <c r="JG7" s="3"/>
      <c r="JH7" s="25">
        <v>0</v>
      </c>
      <c r="JI7" s="3">
        <v>40</v>
      </c>
      <c r="JJ7" s="25">
        <v>1</v>
      </c>
      <c r="JK7" s="3">
        <v>54</v>
      </c>
      <c r="JL7" s="25">
        <v>1</v>
      </c>
      <c r="JM7" s="3">
        <v>15</v>
      </c>
      <c r="JN7" s="25">
        <v>1</v>
      </c>
      <c r="JO7" s="3"/>
      <c r="JP7" s="25">
        <v>0</v>
      </c>
      <c r="JQ7" s="23">
        <f t="shared" ref="JQ7:JQ11" si="71">SUM(JG7,JI7,JK7,JM7,JO7)</f>
        <v>109</v>
      </c>
      <c r="JR7" s="83">
        <f t="shared" si="41"/>
        <v>0.6</v>
      </c>
      <c r="JS7" s="3"/>
      <c r="JT7" s="25">
        <v>0</v>
      </c>
      <c r="JU7" s="3"/>
      <c r="JV7" s="25">
        <v>0</v>
      </c>
      <c r="JW7" s="3"/>
      <c r="JX7" s="25">
        <v>0</v>
      </c>
      <c r="JY7" s="23">
        <f t="shared" si="42"/>
        <v>0</v>
      </c>
      <c r="JZ7" s="83">
        <f t="shared" si="43"/>
        <v>0</v>
      </c>
      <c r="KA7" s="84">
        <f t="shared" si="44"/>
        <v>160</v>
      </c>
      <c r="KB7" s="160">
        <f t="shared" si="45"/>
        <v>0.25</v>
      </c>
      <c r="KC7" s="3">
        <v>10</v>
      </c>
      <c r="KD7" s="25">
        <v>1</v>
      </c>
      <c r="KE7" s="3"/>
      <c r="KF7" s="25">
        <v>0</v>
      </c>
      <c r="KG7" s="23">
        <f t="shared" si="46"/>
        <v>10</v>
      </c>
      <c r="KH7" s="83">
        <f t="shared" si="47"/>
        <v>0.5</v>
      </c>
      <c r="KI7" s="3"/>
      <c r="KJ7" s="25">
        <v>0</v>
      </c>
      <c r="KK7" s="3"/>
      <c r="KL7" s="25">
        <v>0</v>
      </c>
      <c r="KM7" s="3"/>
      <c r="KN7" s="25">
        <v>0</v>
      </c>
      <c r="KO7" s="3"/>
      <c r="KP7" s="25">
        <v>0</v>
      </c>
      <c r="KQ7" s="3"/>
      <c r="KR7" s="25">
        <v>0</v>
      </c>
      <c r="KS7" s="23">
        <f t="shared" ref="KS7:KS11" si="72">SUM(KI7,KK7,KM7,KO7,KQ7)</f>
        <v>0</v>
      </c>
      <c r="KT7" s="83">
        <f t="shared" si="49"/>
        <v>0</v>
      </c>
      <c r="KU7" s="3"/>
      <c r="KV7" s="25">
        <v>0</v>
      </c>
      <c r="KW7" s="3"/>
      <c r="KX7" s="25">
        <v>0</v>
      </c>
      <c r="KY7" s="23">
        <f t="shared" si="50"/>
        <v>0</v>
      </c>
      <c r="KZ7" s="83">
        <f t="shared" si="51"/>
        <v>0</v>
      </c>
      <c r="LA7" s="3"/>
      <c r="LB7" s="25">
        <v>0</v>
      </c>
      <c r="LC7" s="3"/>
      <c r="LD7" s="25">
        <v>0</v>
      </c>
      <c r="LE7" s="3"/>
      <c r="LF7" s="25">
        <v>0</v>
      </c>
      <c r="LG7" s="3"/>
      <c r="LH7" s="25">
        <v>0</v>
      </c>
      <c r="LI7" s="3"/>
      <c r="LJ7" s="25">
        <v>0</v>
      </c>
      <c r="LK7" s="23">
        <f t="shared" ref="LK7:LK8" si="73">SUM(LA7,LC7,LE7,LG7,LI7)</f>
        <v>0</v>
      </c>
      <c r="LL7" s="83">
        <f t="shared" si="53"/>
        <v>0</v>
      </c>
      <c r="LM7" s="3"/>
      <c r="LN7" s="25">
        <v>0</v>
      </c>
      <c r="LO7" s="3"/>
      <c r="LP7" s="25">
        <v>0</v>
      </c>
      <c r="LQ7" s="3"/>
      <c r="LR7" s="25">
        <v>0</v>
      </c>
      <c r="LS7" s="3"/>
      <c r="LT7" s="25">
        <v>0</v>
      </c>
      <c r="LU7" s="3"/>
      <c r="LV7" s="25">
        <v>0</v>
      </c>
      <c r="LW7" s="23">
        <f t="shared" ref="LW7:LW8" si="74">SUM(LM7,LO7,LQ7,LS7,LU7)</f>
        <v>0</v>
      </c>
      <c r="LX7" s="83">
        <f t="shared" si="55"/>
        <v>0</v>
      </c>
      <c r="LY7" s="3"/>
      <c r="LZ7" s="25">
        <v>0</v>
      </c>
      <c r="MA7" s="3"/>
      <c r="MB7" s="25">
        <v>0</v>
      </c>
      <c r="MC7" s="3"/>
      <c r="MD7" s="25">
        <v>0</v>
      </c>
      <c r="ME7" s="3"/>
      <c r="MF7" s="25">
        <v>0</v>
      </c>
      <c r="MG7" s="3"/>
      <c r="MH7" s="25">
        <v>0</v>
      </c>
      <c r="MI7" s="23">
        <f t="shared" ref="MI7:MI8" si="75">SUM(LY7,MA7,MC7,ME7,MG7)</f>
        <v>0</v>
      </c>
      <c r="MJ7" s="83">
        <f t="shared" si="57"/>
        <v>0</v>
      </c>
      <c r="MK7" s="3"/>
      <c r="ML7" s="25">
        <v>0</v>
      </c>
      <c r="MM7" s="3"/>
      <c r="MN7" s="25">
        <v>0</v>
      </c>
      <c r="MO7" s="3"/>
      <c r="MP7" s="25">
        <v>0</v>
      </c>
      <c r="MQ7" s="3"/>
      <c r="MR7" s="25">
        <v>0</v>
      </c>
      <c r="MS7" s="3"/>
      <c r="MT7" s="25">
        <v>0</v>
      </c>
      <c r="MU7" s="23">
        <f t="shared" ref="MU7:MU8" si="76">SUM(MK7,MM7,MO7,MQ7,MS7)</f>
        <v>0</v>
      </c>
      <c r="MV7" s="83">
        <f t="shared" si="59"/>
        <v>0</v>
      </c>
      <c r="MW7" s="84">
        <f t="shared" si="60"/>
        <v>0</v>
      </c>
      <c r="MX7" s="134">
        <f t="shared" si="61"/>
        <v>0</v>
      </c>
    </row>
    <row r="8" spans="2:362">
      <c r="B8" s="2" t="s">
        <v>52</v>
      </c>
      <c r="C8" s="12"/>
      <c r="D8" s="3"/>
      <c r="E8" s="3"/>
      <c r="F8" s="3"/>
      <c r="G8" s="3"/>
      <c r="H8" s="16"/>
      <c r="I8" s="16"/>
      <c r="J8" s="3"/>
      <c r="K8" s="3">
        <v>2</v>
      </c>
      <c r="L8" s="3"/>
      <c r="M8" s="3"/>
      <c r="N8" s="5">
        <f t="shared" si="4"/>
        <v>2</v>
      </c>
      <c r="O8" s="3"/>
      <c r="P8" s="25">
        <v>0</v>
      </c>
      <c r="Q8" s="10"/>
      <c r="R8" s="10"/>
      <c r="S8" s="21"/>
      <c r="T8" s="201">
        <v>0</v>
      </c>
      <c r="U8" s="21"/>
      <c r="V8" s="201">
        <v>0</v>
      </c>
      <c r="W8" s="3"/>
      <c r="X8" s="25">
        <v>0</v>
      </c>
      <c r="Y8" s="3"/>
      <c r="Z8" s="25">
        <v>0</v>
      </c>
      <c r="AA8" s="19"/>
      <c r="AB8" s="25">
        <v>0</v>
      </c>
      <c r="AC8" s="10"/>
      <c r="AD8" s="10"/>
      <c r="AE8" s="3"/>
      <c r="AF8" s="25">
        <v>0</v>
      </c>
      <c r="AG8" s="3"/>
      <c r="AH8" s="25">
        <v>0</v>
      </c>
      <c r="AI8" s="3"/>
      <c r="AJ8" s="25">
        <v>0</v>
      </c>
      <c r="AK8" s="3"/>
      <c r="AL8" s="25">
        <v>0</v>
      </c>
      <c r="AM8" s="3"/>
      <c r="AN8" s="25">
        <v>0</v>
      </c>
      <c r="AO8" s="70"/>
      <c r="AP8" s="69"/>
      <c r="AQ8" s="3"/>
      <c r="AR8" s="25">
        <v>0</v>
      </c>
      <c r="AS8" s="3"/>
      <c r="AT8" s="25">
        <v>0</v>
      </c>
      <c r="AU8" s="3"/>
      <c r="AV8" s="25">
        <v>0</v>
      </c>
      <c r="AW8" s="3"/>
      <c r="AX8" s="25">
        <v>0</v>
      </c>
      <c r="AY8" s="3"/>
      <c r="AZ8" s="25">
        <v>0</v>
      </c>
      <c r="BA8" s="69"/>
      <c r="BB8" s="69"/>
      <c r="BC8" s="3"/>
      <c r="BD8" s="25">
        <v>0</v>
      </c>
      <c r="BE8" s="3"/>
      <c r="BF8" s="25">
        <v>0</v>
      </c>
      <c r="BG8" s="3"/>
      <c r="BH8" s="25">
        <v>0</v>
      </c>
      <c r="BI8" s="86"/>
      <c r="BJ8" s="86"/>
      <c r="BK8" s="86"/>
      <c r="BL8" s="86">
        <v>0</v>
      </c>
      <c r="BM8" s="78"/>
      <c r="BN8" s="78"/>
      <c r="BO8" s="72">
        <f t="shared" si="5"/>
        <v>0</v>
      </c>
      <c r="BP8" s="77">
        <f t="shared" si="6"/>
        <v>0</v>
      </c>
      <c r="BQ8" s="86"/>
      <c r="BR8" s="86">
        <v>0</v>
      </c>
      <c r="BS8" s="86"/>
      <c r="BT8" s="86">
        <v>0</v>
      </c>
      <c r="BU8" s="86"/>
      <c r="BV8" s="86">
        <v>0</v>
      </c>
      <c r="BW8" s="3"/>
      <c r="BX8" s="3">
        <v>0</v>
      </c>
      <c r="BY8" s="3"/>
      <c r="BZ8" s="3">
        <v>0</v>
      </c>
      <c r="CA8" s="23">
        <f t="shared" si="7"/>
        <v>0</v>
      </c>
      <c r="CB8" s="83">
        <f t="shared" si="8"/>
        <v>0</v>
      </c>
      <c r="CC8" s="3"/>
      <c r="CD8" s="3">
        <v>0</v>
      </c>
      <c r="CE8" s="3"/>
      <c r="CF8" s="3">
        <v>0</v>
      </c>
      <c r="CG8" s="3"/>
      <c r="CH8" s="3">
        <v>0</v>
      </c>
      <c r="CI8" s="3"/>
      <c r="CJ8" s="3">
        <v>0</v>
      </c>
      <c r="CK8" s="3"/>
      <c r="CL8" s="3">
        <v>0</v>
      </c>
      <c r="CM8" s="23">
        <f t="shared" si="9"/>
        <v>0</v>
      </c>
      <c r="CN8" s="83">
        <f t="shared" si="10"/>
        <v>0</v>
      </c>
      <c r="CO8" s="109"/>
      <c r="CP8" s="109">
        <v>0</v>
      </c>
      <c r="CQ8" s="3"/>
      <c r="CR8" s="3">
        <v>0</v>
      </c>
      <c r="CS8" s="3"/>
      <c r="CT8" s="3">
        <v>0</v>
      </c>
      <c r="CU8" s="3"/>
      <c r="CV8" s="3">
        <v>0</v>
      </c>
      <c r="CW8" s="3"/>
      <c r="CX8" s="3">
        <v>0</v>
      </c>
      <c r="CY8" s="23">
        <f t="shared" si="11"/>
        <v>0</v>
      </c>
      <c r="CZ8" s="83">
        <f t="shared" si="12"/>
        <v>0</v>
      </c>
      <c r="DA8" s="3"/>
      <c r="DB8" s="3">
        <v>0</v>
      </c>
      <c r="DC8" s="3"/>
      <c r="DD8" s="3">
        <v>0</v>
      </c>
      <c r="DE8" s="3"/>
      <c r="DF8" s="3">
        <v>0</v>
      </c>
      <c r="DG8" s="3"/>
      <c r="DH8" s="3">
        <v>0</v>
      </c>
      <c r="DI8" s="3"/>
      <c r="DJ8" s="3">
        <v>0</v>
      </c>
      <c r="DK8" s="23">
        <f t="shared" si="13"/>
        <v>0</v>
      </c>
      <c r="DL8" s="83">
        <f t="shared" si="14"/>
        <v>0</v>
      </c>
      <c r="DM8" s="3"/>
      <c r="DN8" s="3">
        <v>0</v>
      </c>
      <c r="DO8" s="109"/>
      <c r="DP8" s="109">
        <v>0</v>
      </c>
      <c r="DQ8" s="84">
        <f t="shared" si="15"/>
        <v>0</v>
      </c>
      <c r="DR8" s="85">
        <f t="shared" si="16"/>
        <v>0</v>
      </c>
      <c r="DS8" s="109"/>
      <c r="DT8" s="110">
        <v>0</v>
      </c>
      <c r="DU8" s="3"/>
      <c r="DV8" s="25">
        <v>0</v>
      </c>
      <c r="DW8" s="3"/>
      <c r="DX8" s="25">
        <v>0</v>
      </c>
      <c r="DY8" s="23">
        <f t="shared" si="62"/>
        <v>0</v>
      </c>
      <c r="DZ8" s="95">
        <f t="shared" si="17"/>
        <v>0</v>
      </c>
      <c r="EA8" s="3"/>
      <c r="EB8" s="25">
        <v>0</v>
      </c>
      <c r="EC8" s="3"/>
      <c r="ED8" s="25">
        <v>0</v>
      </c>
      <c r="EE8" s="3"/>
      <c r="EF8" s="25">
        <v>0</v>
      </c>
      <c r="EG8" s="3"/>
      <c r="EH8" s="25">
        <v>0</v>
      </c>
      <c r="EI8" s="3"/>
      <c r="EJ8" s="25">
        <v>0</v>
      </c>
      <c r="EK8" s="23">
        <f t="shared" si="63"/>
        <v>0</v>
      </c>
      <c r="EL8" s="83">
        <f t="shared" si="19"/>
        <v>0</v>
      </c>
      <c r="EM8" s="3"/>
      <c r="EN8" s="25">
        <v>0</v>
      </c>
      <c r="EO8" s="3"/>
      <c r="EP8" s="25">
        <v>0</v>
      </c>
      <c r="EQ8" s="3"/>
      <c r="ER8" s="25">
        <v>0</v>
      </c>
      <c r="ES8" s="3"/>
      <c r="ET8" s="25">
        <v>0</v>
      </c>
      <c r="EU8" s="3"/>
      <c r="EV8" s="25">
        <v>0</v>
      </c>
      <c r="EW8" s="23">
        <f t="shared" si="64"/>
        <v>0</v>
      </c>
      <c r="EX8" s="83">
        <f t="shared" si="21"/>
        <v>0</v>
      </c>
      <c r="EY8" s="3"/>
      <c r="EZ8" s="25">
        <v>0</v>
      </c>
      <c r="FA8" s="3"/>
      <c r="FB8" s="25">
        <v>0</v>
      </c>
      <c r="FC8" s="3"/>
      <c r="FD8" s="25">
        <v>0</v>
      </c>
      <c r="FE8" s="3"/>
      <c r="FF8" s="25">
        <v>0</v>
      </c>
      <c r="FG8" s="3"/>
      <c r="FH8" s="25">
        <v>0</v>
      </c>
      <c r="FI8" s="23">
        <f t="shared" si="65"/>
        <v>0</v>
      </c>
      <c r="FJ8" s="83">
        <f t="shared" si="23"/>
        <v>0</v>
      </c>
      <c r="FK8" s="3"/>
      <c r="FL8" s="25">
        <v>0</v>
      </c>
      <c r="FM8" s="3"/>
      <c r="FN8" s="25">
        <v>0</v>
      </c>
      <c r="FO8" s="3"/>
      <c r="FP8" s="25">
        <v>0</v>
      </c>
      <c r="FQ8" s="3"/>
      <c r="FR8" s="25">
        <v>0</v>
      </c>
      <c r="FS8" s="3"/>
      <c r="FT8" s="25">
        <v>0</v>
      </c>
      <c r="FU8" s="23">
        <f t="shared" si="66"/>
        <v>0</v>
      </c>
      <c r="FV8" s="83">
        <f t="shared" si="25"/>
        <v>0</v>
      </c>
      <c r="FW8" s="84">
        <f t="shared" si="26"/>
        <v>0</v>
      </c>
      <c r="FX8" s="134">
        <f t="shared" si="27"/>
        <v>0</v>
      </c>
      <c r="FY8" s="3"/>
      <c r="FZ8" s="25">
        <v>0</v>
      </c>
      <c r="GA8" s="3"/>
      <c r="GB8" s="25">
        <v>0</v>
      </c>
      <c r="GC8" s="3"/>
      <c r="GD8" s="25">
        <v>0</v>
      </c>
      <c r="GE8" s="3"/>
      <c r="GF8" s="25">
        <v>0</v>
      </c>
      <c r="GG8" s="3"/>
      <c r="GH8" s="25">
        <v>0</v>
      </c>
      <c r="GI8" s="23">
        <f t="shared" si="67"/>
        <v>0</v>
      </c>
      <c r="GJ8" s="83">
        <f t="shared" si="29"/>
        <v>0</v>
      </c>
      <c r="GK8" s="3"/>
      <c r="GL8" s="25">
        <v>0</v>
      </c>
      <c r="GM8" s="3"/>
      <c r="GN8" s="25">
        <v>0</v>
      </c>
      <c r="GO8" s="3"/>
      <c r="GP8" s="25">
        <v>0</v>
      </c>
      <c r="GQ8" s="3"/>
      <c r="GR8" s="25">
        <v>0</v>
      </c>
      <c r="GS8" s="3"/>
      <c r="GT8" s="25">
        <v>0</v>
      </c>
      <c r="GU8" s="23">
        <f t="shared" si="68"/>
        <v>0</v>
      </c>
      <c r="GV8" s="83">
        <f t="shared" si="31"/>
        <v>0</v>
      </c>
      <c r="GW8" s="3"/>
      <c r="GX8" s="25">
        <v>0</v>
      </c>
      <c r="GY8" s="3"/>
      <c r="GZ8" s="25">
        <v>0</v>
      </c>
      <c r="HA8" s="3"/>
      <c r="HB8" s="25">
        <v>0</v>
      </c>
      <c r="HC8" s="3"/>
      <c r="HD8" s="25">
        <v>0</v>
      </c>
      <c r="HE8" s="3"/>
      <c r="HF8" s="25">
        <v>0</v>
      </c>
      <c r="HG8" s="23">
        <f t="shared" si="69"/>
        <v>0</v>
      </c>
      <c r="HH8" s="83">
        <f t="shared" si="33"/>
        <v>0</v>
      </c>
      <c r="HI8" s="3"/>
      <c r="HJ8" s="25">
        <v>0</v>
      </c>
      <c r="HK8" s="3"/>
      <c r="HL8" s="25">
        <v>0</v>
      </c>
      <c r="HM8" s="3"/>
      <c r="HN8" s="25">
        <v>0</v>
      </c>
      <c r="HO8" s="3"/>
      <c r="HP8" s="25">
        <v>0</v>
      </c>
      <c r="HQ8" s="3"/>
      <c r="HR8" s="25">
        <v>0</v>
      </c>
      <c r="HS8" s="23">
        <f t="shared" si="0"/>
        <v>0</v>
      </c>
      <c r="HT8" s="83">
        <f t="shared" si="1"/>
        <v>0</v>
      </c>
      <c r="HU8" s="84">
        <f t="shared" si="34"/>
        <v>0</v>
      </c>
      <c r="HV8" s="160">
        <f t="shared" si="35"/>
        <v>0</v>
      </c>
      <c r="HW8" s="3"/>
      <c r="HX8" s="25">
        <v>0</v>
      </c>
      <c r="HY8" s="3"/>
      <c r="HZ8" s="25">
        <v>0</v>
      </c>
      <c r="IA8" s="3"/>
      <c r="IB8" s="25">
        <v>0</v>
      </c>
      <c r="IC8" s="3"/>
      <c r="ID8" s="25">
        <v>0</v>
      </c>
      <c r="IE8" s="3"/>
      <c r="IF8" s="25">
        <v>0</v>
      </c>
      <c r="IG8" s="141">
        <f t="shared" si="2"/>
        <v>0</v>
      </c>
      <c r="IH8" s="83">
        <f t="shared" si="3"/>
        <v>0</v>
      </c>
      <c r="II8" s="3"/>
      <c r="IJ8" s="25">
        <v>0</v>
      </c>
      <c r="IK8" s="3"/>
      <c r="IL8" s="25">
        <v>0</v>
      </c>
      <c r="IM8" s="3"/>
      <c r="IN8" s="25">
        <v>0</v>
      </c>
      <c r="IO8" s="3"/>
      <c r="IP8" s="25">
        <v>0</v>
      </c>
      <c r="IQ8" s="3"/>
      <c r="IR8" s="25">
        <v>0</v>
      </c>
      <c r="IS8" s="23">
        <f t="shared" si="70"/>
        <v>0</v>
      </c>
      <c r="IT8" s="83">
        <f t="shared" si="37"/>
        <v>0</v>
      </c>
      <c r="IU8" s="3"/>
      <c r="IV8" s="25">
        <v>0</v>
      </c>
      <c r="IW8" s="3"/>
      <c r="IX8" s="25">
        <v>0</v>
      </c>
      <c r="IY8" s="3"/>
      <c r="IZ8" s="25">
        <v>0</v>
      </c>
      <c r="JA8" s="3"/>
      <c r="JB8" s="25">
        <v>0</v>
      </c>
      <c r="JC8" s="3"/>
      <c r="JD8" s="25">
        <v>0</v>
      </c>
      <c r="JE8" s="23">
        <f t="shared" si="38"/>
        <v>0</v>
      </c>
      <c r="JF8" s="83">
        <f t="shared" si="39"/>
        <v>0</v>
      </c>
      <c r="JG8" s="3"/>
      <c r="JH8" s="25">
        <v>0</v>
      </c>
      <c r="JI8" s="3"/>
      <c r="JJ8" s="25">
        <v>0</v>
      </c>
      <c r="JK8" s="3"/>
      <c r="JL8" s="25">
        <v>0</v>
      </c>
      <c r="JM8" s="3"/>
      <c r="JN8" s="25">
        <v>0</v>
      </c>
      <c r="JO8" s="3"/>
      <c r="JP8" s="25">
        <v>0</v>
      </c>
      <c r="JQ8" s="23">
        <f t="shared" si="71"/>
        <v>0</v>
      </c>
      <c r="JR8" s="83">
        <f t="shared" si="41"/>
        <v>0</v>
      </c>
      <c r="JS8" s="3"/>
      <c r="JT8" s="25">
        <v>0</v>
      </c>
      <c r="JU8" s="3"/>
      <c r="JV8" s="25">
        <v>0</v>
      </c>
      <c r="JW8" s="3"/>
      <c r="JX8" s="25">
        <v>0</v>
      </c>
      <c r="JY8" s="23">
        <f t="shared" si="42"/>
        <v>0</v>
      </c>
      <c r="JZ8" s="83">
        <f t="shared" si="43"/>
        <v>0</v>
      </c>
      <c r="KA8" s="84">
        <f t="shared" si="44"/>
        <v>0</v>
      </c>
      <c r="KB8" s="160">
        <f t="shared" si="45"/>
        <v>0</v>
      </c>
      <c r="KC8" s="3"/>
      <c r="KD8" s="25">
        <v>0</v>
      </c>
      <c r="KE8" s="3"/>
      <c r="KF8" s="25">
        <v>0</v>
      </c>
      <c r="KG8" s="23">
        <f t="shared" si="46"/>
        <v>0</v>
      </c>
      <c r="KH8" s="83">
        <f t="shared" si="47"/>
        <v>0</v>
      </c>
      <c r="KI8" s="3"/>
      <c r="KJ8" s="25">
        <v>0</v>
      </c>
      <c r="KK8" s="3"/>
      <c r="KL8" s="25">
        <v>0</v>
      </c>
      <c r="KM8" s="3"/>
      <c r="KN8" s="25">
        <v>0</v>
      </c>
      <c r="KO8" s="3"/>
      <c r="KP8" s="25">
        <v>0</v>
      </c>
      <c r="KQ8" s="3"/>
      <c r="KR8" s="25">
        <v>0</v>
      </c>
      <c r="KS8" s="23">
        <f t="shared" si="72"/>
        <v>0</v>
      </c>
      <c r="KT8" s="83">
        <f t="shared" si="49"/>
        <v>0</v>
      </c>
      <c r="KU8" s="3"/>
      <c r="KV8" s="25">
        <v>0</v>
      </c>
      <c r="KW8" s="3"/>
      <c r="KX8" s="25">
        <v>0</v>
      </c>
      <c r="KY8" s="23">
        <f t="shared" si="50"/>
        <v>0</v>
      </c>
      <c r="KZ8" s="83">
        <f t="shared" si="51"/>
        <v>0</v>
      </c>
      <c r="LA8" s="3"/>
      <c r="LB8" s="25">
        <v>0</v>
      </c>
      <c r="LC8" s="3"/>
      <c r="LD8" s="25">
        <v>0</v>
      </c>
      <c r="LE8" s="3"/>
      <c r="LF8" s="25">
        <v>0</v>
      </c>
      <c r="LG8" s="3"/>
      <c r="LH8" s="25">
        <v>0</v>
      </c>
      <c r="LI8" s="3"/>
      <c r="LJ8" s="25">
        <v>0</v>
      </c>
      <c r="LK8" s="23">
        <f t="shared" si="73"/>
        <v>0</v>
      </c>
      <c r="LL8" s="83">
        <f t="shared" si="53"/>
        <v>0</v>
      </c>
      <c r="LM8" s="3"/>
      <c r="LN8" s="25">
        <v>0</v>
      </c>
      <c r="LO8" s="3"/>
      <c r="LP8" s="25">
        <v>0</v>
      </c>
      <c r="LQ8" s="3"/>
      <c r="LR8" s="25">
        <v>0</v>
      </c>
      <c r="LS8" s="3"/>
      <c r="LT8" s="25">
        <v>0</v>
      </c>
      <c r="LU8" s="3"/>
      <c r="LV8" s="25">
        <v>0</v>
      </c>
      <c r="LW8" s="23">
        <f t="shared" si="74"/>
        <v>0</v>
      </c>
      <c r="LX8" s="83">
        <f t="shared" si="55"/>
        <v>0</v>
      </c>
      <c r="LY8" s="3"/>
      <c r="LZ8" s="25">
        <v>0</v>
      </c>
      <c r="MA8" s="3"/>
      <c r="MB8" s="25">
        <v>0</v>
      </c>
      <c r="MC8" s="3"/>
      <c r="MD8" s="25">
        <v>0</v>
      </c>
      <c r="ME8" s="3"/>
      <c r="MF8" s="25">
        <v>0</v>
      </c>
      <c r="MG8" s="3"/>
      <c r="MH8" s="25">
        <v>0</v>
      </c>
      <c r="MI8" s="23">
        <f t="shared" si="75"/>
        <v>0</v>
      </c>
      <c r="MJ8" s="83">
        <f t="shared" si="57"/>
        <v>0</v>
      </c>
      <c r="MK8" s="3"/>
      <c r="ML8" s="25">
        <v>0</v>
      </c>
      <c r="MM8" s="3"/>
      <c r="MN8" s="25">
        <v>0</v>
      </c>
      <c r="MO8" s="3"/>
      <c r="MP8" s="25">
        <v>0</v>
      </c>
      <c r="MQ8" s="3"/>
      <c r="MR8" s="25">
        <v>0</v>
      </c>
      <c r="MS8" s="3"/>
      <c r="MT8" s="25">
        <v>0</v>
      </c>
      <c r="MU8" s="23">
        <f t="shared" si="76"/>
        <v>0</v>
      </c>
      <c r="MV8" s="83">
        <f t="shared" si="59"/>
        <v>0</v>
      </c>
      <c r="MW8" s="84">
        <f t="shared" si="60"/>
        <v>0</v>
      </c>
      <c r="MX8" s="134">
        <f t="shared" si="61"/>
        <v>0</v>
      </c>
    </row>
    <row r="9" spans="2:362">
      <c r="B9" s="2" t="s">
        <v>56</v>
      </c>
      <c r="C9" s="12"/>
      <c r="D9" s="3"/>
      <c r="E9" s="3"/>
      <c r="F9" s="3"/>
      <c r="G9" s="3"/>
      <c r="H9" s="16"/>
      <c r="I9" s="16"/>
      <c r="J9" s="3"/>
      <c r="K9" s="3"/>
      <c r="L9" s="3"/>
      <c r="M9" s="3"/>
      <c r="N9" s="5"/>
      <c r="O9" s="3"/>
      <c r="P9" s="25">
        <v>0</v>
      </c>
      <c r="Q9" s="10"/>
      <c r="R9" s="10"/>
      <c r="S9" s="21"/>
      <c r="T9" s="201">
        <v>0</v>
      </c>
      <c r="U9" s="21"/>
      <c r="V9" s="201">
        <v>0</v>
      </c>
      <c r="W9" s="3"/>
      <c r="X9" s="25">
        <v>0</v>
      </c>
      <c r="Y9" s="3"/>
      <c r="Z9" s="25">
        <v>0</v>
      </c>
      <c r="AA9" s="19"/>
      <c r="AB9" s="25">
        <v>0</v>
      </c>
      <c r="AC9" s="10"/>
      <c r="AD9" s="10"/>
      <c r="AE9" s="3"/>
      <c r="AF9" s="25">
        <v>0</v>
      </c>
      <c r="AG9" s="3"/>
      <c r="AH9" s="25">
        <v>0</v>
      </c>
      <c r="AI9" s="3"/>
      <c r="AJ9" s="25">
        <v>0</v>
      </c>
      <c r="AK9" s="3"/>
      <c r="AL9" s="25">
        <v>0</v>
      </c>
      <c r="AM9" s="3"/>
      <c r="AN9" s="25">
        <v>0</v>
      </c>
      <c r="AO9" s="70"/>
      <c r="AP9" s="69"/>
      <c r="AQ9" s="3"/>
      <c r="AR9" s="25">
        <v>0</v>
      </c>
      <c r="AS9" s="3"/>
      <c r="AT9" s="25">
        <v>0</v>
      </c>
      <c r="AU9" s="3"/>
      <c r="AV9" s="25">
        <v>0</v>
      </c>
      <c r="AW9" s="3"/>
      <c r="AX9" s="25">
        <v>0</v>
      </c>
      <c r="AY9" s="3"/>
      <c r="AZ9" s="25">
        <v>0</v>
      </c>
      <c r="BA9" s="69"/>
      <c r="BB9" s="69"/>
      <c r="BC9" s="3"/>
      <c r="BD9" s="25">
        <v>0</v>
      </c>
      <c r="BE9" s="3"/>
      <c r="BF9" s="25">
        <v>0</v>
      </c>
      <c r="BG9" s="3"/>
      <c r="BH9" s="25">
        <v>0</v>
      </c>
      <c r="BI9" s="86"/>
      <c r="BJ9" s="86"/>
      <c r="BK9" s="86"/>
      <c r="BL9" s="86"/>
      <c r="BM9" s="78"/>
      <c r="BN9" s="78"/>
      <c r="BO9" s="72">
        <v>0</v>
      </c>
      <c r="BP9" s="77">
        <f t="shared" si="6"/>
        <v>0</v>
      </c>
      <c r="BQ9" s="86"/>
      <c r="BR9" s="86">
        <v>0</v>
      </c>
      <c r="BS9" s="86"/>
      <c r="BT9" s="87">
        <v>0</v>
      </c>
      <c r="BU9" s="86"/>
      <c r="BV9" s="87">
        <v>0</v>
      </c>
      <c r="BW9" s="3"/>
      <c r="BX9" s="25">
        <v>0</v>
      </c>
      <c r="BY9" s="3"/>
      <c r="BZ9" s="25">
        <v>0</v>
      </c>
      <c r="CA9" s="23">
        <f t="shared" si="7"/>
        <v>0</v>
      </c>
      <c r="CB9" s="83">
        <f t="shared" si="8"/>
        <v>0</v>
      </c>
      <c r="CC9" s="3">
        <v>7</v>
      </c>
      <c r="CD9" s="25">
        <v>1</v>
      </c>
      <c r="CE9" s="3"/>
      <c r="CF9" s="3">
        <v>0</v>
      </c>
      <c r="CG9" s="3">
        <v>3</v>
      </c>
      <c r="CH9" s="25">
        <v>0.5</v>
      </c>
      <c r="CI9" s="3">
        <v>8</v>
      </c>
      <c r="CJ9" s="25">
        <v>1</v>
      </c>
      <c r="CK9" s="3"/>
      <c r="CL9" s="3">
        <v>0</v>
      </c>
      <c r="CM9" s="23">
        <f t="shared" si="9"/>
        <v>18</v>
      </c>
      <c r="CN9" s="83">
        <f t="shared" si="10"/>
        <v>0.5</v>
      </c>
      <c r="CO9" s="109"/>
      <c r="CP9" s="109"/>
      <c r="CQ9" s="3"/>
      <c r="CR9" s="25">
        <v>0.6</v>
      </c>
      <c r="CS9" s="3"/>
      <c r="CT9" s="25">
        <v>0.7</v>
      </c>
      <c r="CU9" s="3"/>
      <c r="CV9" s="25">
        <v>0.4</v>
      </c>
      <c r="CW9" s="3"/>
      <c r="CX9" s="25">
        <v>0.3</v>
      </c>
      <c r="CY9" s="23">
        <f t="shared" si="11"/>
        <v>0</v>
      </c>
      <c r="CZ9" s="83">
        <f t="shared" si="12"/>
        <v>0.49999999999999994</v>
      </c>
      <c r="DA9" s="3"/>
      <c r="DB9" s="25">
        <v>0.5</v>
      </c>
      <c r="DC9" s="3"/>
      <c r="DD9" s="3">
        <v>0</v>
      </c>
      <c r="DE9" s="3"/>
      <c r="DF9" s="25">
        <v>0.7</v>
      </c>
      <c r="DG9" s="3"/>
      <c r="DH9" s="25">
        <v>1</v>
      </c>
      <c r="DI9" s="3"/>
      <c r="DJ9" s="3">
        <v>0</v>
      </c>
      <c r="DK9" s="23">
        <f t="shared" si="13"/>
        <v>0</v>
      </c>
      <c r="DL9" s="83">
        <v>0</v>
      </c>
      <c r="DM9" s="3"/>
      <c r="DN9" s="25">
        <v>0.5</v>
      </c>
      <c r="DO9" s="109"/>
      <c r="DP9" s="109">
        <v>0</v>
      </c>
      <c r="DQ9" s="84">
        <f t="shared" si="15"/>
        <v>18</v>
      </c>
      <c r="DR9" s="85">
        <f t="shared" si="16"/>
        <v>0.42352941176470588</v>
      </c>
      <c r="DS9" s="109"/>
      <c r="DT9" s="110">
        <v>0</v>
      </c>
      <c r="DU9" s="3"/>
      <c r="DV9" s="25">
        <v>0</v>
      </c>
      <c r="DW9" s="3"/>
      <c r="DX9" s="25">
        <v>0</v>
      </c>
      <c r="DY9" s="93"/>
      <c r="DZ9" s="95">
        <f t="shared" si="17"/>
        <v>0</v>
      </c>
      <c r="EA9" s="3"/>
      <c r="EB9" s="25">
        <v>0</v>
      </c>
      <c r="EC9" s="3">
        <v>7</v>
      </c>
      <c r="ED9" s="25">
        <v>1</v>
      </c>
      <c r="EE9" s="3">
        <v>5</v>
      </c>
      <c r="EF9" s="25">
        <v>1</v>
      </c>
      <c r="EG9" s="3"/>
      <c r="EH9" s="25">
        <v>0</v>
      </c>
      <c r="EI9" s="3"/>
      <c r="EJ9" s="25">
        <v>0.5</v>
      </c>
      <c r="EK9" s="23">
        <f t="shared" si="63"/>
        <v>12</v>
      </c>
      <c r="EL9" s="83">
        <f t="shared" si="19"/>
        <v>0.5</v>
      </c>
      <c r="EM9" s="3"/>
      <c r="EN9" s="25">
        <v>0.3</v>
      </c>
      <c r="EO9" s="3"/>
      <c r="EP9" s="25">
        <v>0</v>
      </c>
      <c r="EQ9" s="3"/>
      <c r="ER9" s="25">
        <v>0</v>
      </c>
      <c r="ES9" s="3"/>
      <c r="ET9" s="25">
        <v>1</v>
      </c>
      <c r="EU9" s="3"/>
      <c r="EV9" s="25">
        <v>1</v>
      </c>
      <c r="EW9" s="23">
        <f t="shared" si="64"/>
        <v>0</v>
      </c>
      <c r="EX9" s="83">
        <f t="shared" si="21"/>
        <v>0.45999999999999996</v>
      </c>
      <c r="EY9" s="3"/>
      <c r="EZ9" s="25">
        <v>1</v>
      </c>
      <c r="FA9" s="3">
        <v>11</v>
      </c>
      <c r="FB9" s="25">
        <v>0.5</v>
      </c>
      <c r="FC9" s="3"/>
      <c r="FD9" s="25">
        <v>0</v>
      </c>
      <c r="FE9" s="3"/>
      <c r="FF9" s="25">
        <v>1</v>
      </c>
      <c r="FG9" s="3"/>
      <c r="FH9" s="25">
        <v>1</v>
      </c>
      <c r="FI9" s="23">
        <f t="shared" si="65"/>
        <v>11</v>
      </c>
      <c r="FJ9" s="83">
        <f t="shared" si="23"/>
        <v>0.7</v>
      </c>
      <c r="FK9" s="3"/>
      <c r="FL9" s="25">
        <v>1</v>
      </c>
      <c r="FM9" s="3"/>
      <c r="FN9" s="25">
        <v>1</v>
      </c>
      <c r="FO9" s="3"/>
      <c r="FP9" s="25">
        <v>1</v>
      </c>
      <c r="FQ9" s="3"/>
      <c r="FR9" s="25">
        <v>1</v>
      </c>
      <c r="FS9" s="3"/>
      <c r="FT9" s="25">
        <v>1</v>
      </c>
      <c r="FU9" s="23">
        <v>0</v>
      </c>
      <c r="FV9" s="83">
        <v>0</v>
      </c>
      <c r="FW9" s="84">
        <f t="shared" si="26"/>
        <v>23</v>
      </c>
      <c r="FX9" s="134">
        <f t="shared" si="27"/>
        <v>0.33199999999999996</v>
      </c>
      <c r="FY9" s="36"/>
      <c r="FZ9" s="92">
        <v>1</v>
      </c>
      <c r="GA9" s="36"/>
      <c r="GB9" s="92">
        <v>1</v>
      </c>
      <c r="GC9" s="36"/>
      <c r="GD9" s="92">
        <v>1</v>
      </c>
      <c r="GE9" s="36"/>
      <c r="GF9" s="92">
        <v>1</v>
      </c>
      <c r="GG9" s="36"/>
      <c r="GH9" s="92">
        <v>1</v>
      </c>
      <c r="GI9" s="23">
        <f t="shared" si="67"/>
        <v>0</v>
      </c>
      <c r="GJ9" s="83">
        <f t="shared" si="29"/>
        <v>1</v>
      </c>
      <c r="GK9" s="36"/>
      <c r="GL9" s="92">
        <v>1</v>
      </c>
      <c r="GM9" s="36"/>
      <c r="GN9" s="92">
        <v>1</v>
      </c>
      <c r="GO9" s="36"/>
      <c r="GP9" s="92">
        <v>1</v>
      </c>
      <c r="GQ9" s="36"/>
      <c r="GR9" s="92">
        <v>1</v>
      </c>
      <c r="GS9" s="36"/>
      <c r="GT9" s="92">
        <v>1</v>
      </c>
      <c r="GU9" s="23">
        <f t="shared" si="68"/>
        <v>0</v>
      </c>
      <c r="GV9" s="83">
        <f t="shared" si="31"/>
        <v>1</v>
      </c>
      <c r="GW9" s="36"/>
      <c r="GX9" s="92">
        <v>1</v>
      </c>
      <c r="GY9" s="36"/>
      <c r="GZ9" s="92">
        <v>1</v>
      </c>
      <c r="HA9" s="36"/>
      <c r="HB9" s="92">
        <v>0.5</v>
      </c>
      <c r="HC9" s="36"/>
      <c r="HD9" s="92">
        <v>0</v>
      </c>
      <c r="HE9" s="36"/>
      <c r="HF9" s="92">
        <v>0</v>
      </c>
      <c r="HG9" s="23">
        <f t="shared" si="69"/>
        <v>0</v>
      </c>
      <c r="HH9" s="83">
        <f t="shared" si="33"/>
        <v>0.5</v>
      </c>
      <c r="HI9" s="36"/>
      <c r="HJ9" s="92">
        <v>1</v>
      </c>
      <c r="HK9" s="36"/>
      <c r="HL9" s="92">
        <v>1</v>
      </c>
      <c r="HM9" s="36"/>
      <c r="HN9" s="92">
        <v>0.5</v>
      </c>
      <c r="HO9" s="36"/>
      <c r="HP9" s="92">
        <v>0</v>
      </c>
      <c r="HQ9" s="36"/>
      <c r="HR9" s="92">
        <v>0</v>
      </c>
      <c r="HS9" s="23">
        <f t="shared" si="0"/>
        <v>0</v>
      </c>
      <c r="HT9" s="83">
        <f t="shared" si="1"/>
        <v>0.5</v>
      </c>
      <c r="HU9" s="84">
        <f t="shared" si="34"/>
        <v>0</v>
      </c>
      <c r="HV9" s="160">
        <f t="shared" si="35"/>
        <v>0.75</v>
      </c>
      <c r="HW9" s="36"/>
      <c r="HX9" s="92">
        <v>0</v>
      </c>
      <c r="HY9" s="36"/>
      <c r="HZ9" s="92">
        <v>0</v>
      </c>
      <c r="IA9" s="36"/>
      <c r="IB9" s="92">
        <v>1</v>
      </c>
      <c r="IC9" s="36"/>
      <c r="ID9" s="92">
        <v>0</v>
      </c>
      <c r="IE9" s="36"/>
      <c r="IF9" s="92">
        <v>0</v>
      </c>
      <c r="IG9" s="141">
        <f t="shared" si="2"/>
        <v>0</v>
      </c>
      <c r="IH9" s="83">
        <f t="shared" si="3"/>
        <v>0.2</v>
      </c>
      <c r="II9" s="36"/>
      <c r="IJ9" s="25">
        <v>0.7</v>
      </c>
      <c r="IK9" s="36"/>
      <c r="IL9" s="25">
        <v>0.7</v>
      </c>
      <c r="IM9" s="36"/>
      <c r="IN9" s="25">
        <v>0.7</v>
      </c>
      <c r="IO9" s="36"/>
      <c r="IP9" s="25">
        <v>0.7</v>
      </c>
      <c r="IQ9" s="36"/>
      <c r="IR9" s="25">
        <v>0</v>
      </c>
      <c r="IS9" s="23">
        <f t="shared" si="70"/>
        <v>0</v>
      </c>
      <c r="IT9" s="83">
        <f t="shared" si="37"/>
        <v>0.55999999999999994</v>
      </c>
      <c r="IU9" s="36"/>
      <c r="IV9" s="25">
        <v>0</v>
      </c>
      <c r="IW9" s="36"/>
      <c r="IX9" s="25">
        <v>1</v>
      </c>
      <c r="IY9" s="36"/>
      <c r="IZ9" s="25">
        <v>0.3</v>
      </c>
      <c r="JA9" s="36"/>
      <c r="JB9" s="25">
        <v>0</v>
      </c>
      <c r="JC9" s="36"/>
      <c r="JD9" s="25">
        <v>0</v>
      </c>
      <c r="JE9" s="23">
        <f t="shared" si="38"/>
        <v>0</v>
      </c>
      <c r="JF9" s="83">
        <f t="shared" si="39"/>
        <v>0.26</v>
      </c>
      <c r="JG9" s="36"/>
      <c r="JH9" s="25">
        <v>0</v>
      </c>
      <c r="JI9" s="36"/>
      <c r="JJ9" s="25">
        <v>0</v>
      </c>
      <c r="JK9" s="36"/>
      <c r="JL9" s="25">
        <v>0</v>
      </c>
      <c r="JM9" s="36"/>
      <c r="JN9" s="25">
        <v>0</v>
      </c>
      <c r="JO9" s="36"/>
      <c r="JP9" s="25">
        <v>1</v>
      </c>
      <c r="JQ9" s="23">
        <f t="shared" si="71"/>
        <v>0</v>
      </c>
      <c r="JR9" s="83">
        <f t="shared" si="41"/>
        <v>0.2</v>
      </c>
      <c r="JS9" s="36"/>
      <c r="JT9" s="25">
        <v>0</v>
      </c>
      <c r="JU9" s="36"/>
      <c r="JV9" s="25">
        <v>0.6</v>
      </c>
      <c r="JW9" s="36"/>
      <c r="JX9" s="25">
        <v>1</v>
      </c>
      <c r="JY9" s="23">
        <f t="shared" si="42"/>
        <v>0</v>
      </c>
      <c r="JZ9" s="83">
        <f t="shared" si="43"/>
        <v>0.53333333333333333</v>
      </c>
      <c r="KA9" s="84">
        <f t="shared" si="44"/>
        <v>0</v>
      </c>
      <c r="KB9" s="160">
        <f t="shared" si="45"/>
        <v>0.30833333333333335</v>
      </c>
      <c r="KC9" s="36"/>
      <c r="KD9" s="25">
        <v>0</v>
      </c>
      <c r="KE9" s="36"/>
      <c r="KF9" s="25">
        <v>0.7</v>
      </c>
      <c r="KG9" s="23">
        <f t="shared" si="46"/>
        <v>0</v>
      </c>
      <c r="KH9" s="83">
        <f t="shared" si="47"/>
        <v>0.35</v>
      </c>
      <c r="KI9" s="36"/>
      <c r="KJ9" s="25">
        <v>0</v>
      </c>
      <c r="KK9" s="36"/>
      <c r="KL9" s="25">
        <v>0</v>
      </c>
      <c r="KM9" s="36"/>
      <c r="KN9" s="25">
        <v>0</v>
      </c>
      <c r="KO9" s="36"/>
      <c r="KP9" s="25">
        <v>0</v>
      </c>
      <c r="KQ9" s="36"/>
      <c r="KR9" s="25">
        <v>0</v>
      </c>
      <c r="KS9" s="23">
        <f t="shared" si="72"/>
        <v>0</v>
      </c>
      <c r="KT9" s="83">
        <f t="shared" si="49"/>
        <v>0</v>
      </c>
      <c r="KU9" s="36"/>
      <c r="KV9" s="25"/>
      <c r="KW9" s="36"/>
      <c r="KX9" s="25"/>
      <c r="KY9" s="23"/>
      <c r="KZ9" s="83"/>
      <c r="LA9" s="36"/>
      <c r="LB9" s="25"/>
      <c r="LC9" s="36"/>
      <c r="LD9" s="25"/>
      <c r="LE9" s="36"/>
      <c r="LF9" s="25"/>
      <c r="LG9" s="36"/>
      <c r="LH9" s="25"/>
      <c r="LI9" s="36"/>
      <c r="LJ9" s="25"/>
      <c r="LK9" s="93"/>
      <c r="LL9" s="95"/>
      <c r="LM9" s="36"/>
      <c r="LN9" s="25"/>
      <c r="LO9" s="36"/>
      <c r="LP9" s="25"/>
      <c r="LQ9" s="36"/>
      <c r="LR9" s="25"/>
      <c r="LS9" s="36"/>
      <c r="LT9" s="25"/>
      <c r="LU9" s="36"/>
      <c r="LV9" s="25"/>
      <c r="LW9" s="93"/>
      <c r="LX9" s="95"/>
      <c r="LY9" s="36"/>
      <c r="LZ9" s="25"/>
      <c r="MA9" s="36"/>
      <c r="MB9" s="25"/>
      <c r="MC9" s="36"/>
      <c r="MD9" s="25"/>
      <c r="ME9" s="36"/>
      <c r="MF9" s="25"/>
      <c r="MG9" s="36"/>
      <c r="MH9" s="25"/>
      <c r="MI9" s="93"/>
      <c r="MJ9" s="95"/>
      <c r="MK9" s="36"/>
      <c r="ML9" s="25"/>
      <c r="MM9" s="36"/>
      <c r="MN9" s="25"/>
      <c r="MO9" s="36"/>
      <c r="MP9" s="25"/>
      <c r="MQ9" s="36"/>
      <c r="MR9" s="25"/>
      <c r="MS9" s="36"/>
      <c r="MT9" s="25"/>
      <c r="MU9" s="93"/>
      <c r="MV9" s="95"/>
      <c r="MW9" s="84"/>
      <c r="MX9" s="134"/>
    </row>
    <row r="10" spans="2:362">
      <c r="B10" s="2" t="s">
        <v>21</v>
      </c>
      <c r="C10" s="12"/>
      <c r="D10" s="3"/>
      <c r="E10" s="3"/>
      <c r="F10" s="3"/>
      <c r="G10" s="3"/>
      <c r="H10" s="16"/>
      <c r="I10" s="16"/>
      <c r="J10" s="3"/>
      <c r="K10" s="3"/>
      <c r="L10" s="3"/>
      <c r="M10" s="3"/>
      <c r="N10" s="5">
        <f t="shared" ref="N10" si="77">SUM(D10:M10)</f>
        <v>0</v>
      </c>
      <c r="O10" s="3"/>
      <c r="P10" s="25">
        <v>0</v>
      </c>
      <c r="Q10" s="10"/>
      <c r="R10" s="10"/>
      <c r="S10" s="21"/>
      <c r="T10" s="201">
        <v>0</v>
      </c>
      <c r="U10" s="21"/>
      <c r="V10" s="201">
        <v>0</v>
      </c>
      <c r="W10" s="3"/>
      <c r="X10" s="25">
        <v>0</v>
      </c>
      <c r="Y10" s="3"/>
      <c r="Z10" s="25">
        <v>0</v>
      </c>
      <c r="AA10" s="19"/>
      <c r="AB10" s="25">
        <v>0</v>
      </c>
      <c r="AC10" s="10"/>
      <c r="AD10" s="10"/>
      <c r="AE10" s="3"/>
      <c r="AF10" s="25">
        <v>0</v>
      </c>
      <c r="AG10" s="3"/>
      <c r="AH10" s="25">
        <v>0</v>
      </c>
      <c r="AI10" s="3"/>
      <c r="AJ10" s="25">
        <v>0</v>
      </c>
      <c r="AK10" s="3"/>
      <c r="AL10" s="25">
        <v>0</v>
      </c>
      <c r="AM10" s="3"/>
      <c r="AN10" s="25">
        <v>0</v>
      </c>
      <c r="AO10" s="70"/>
      <c r="AP10" s="69"/>
      <c r="AQ10" s="3"/>
      <c r="AR10" s="25">
        <v>0</v>
      </c>
      <c r="AS10" s="3"/>
      <c r="AT10" s="25">
        <v>0</v>
      </c>
      <c r="AU10" s="3"/>
      <c r="AV10" s="25">
        <v>0</v>
      </c>
      <c r="AW10" s="3"/>
      <c r="AX10" s="25">
        <v>0</v>
      </c>
      <c r="AY10" s="3"/>
      <c r="AZ10" s="25">
        <v>0</v>
      </c>
      <c r="BA10" s="69"/>
      <c r="BB10" s="69"/>
      <c r="BC10" s="3"/>
      <c r="BD10" s="25">
        <v>0</v>
      </c>
      <c r="BE10" s="3"/>
      <c r="BF10" s="25">
        <v>0</v>
      </c>
      <c r="BG10" s="3"/>
      <c r="BH10" s="25">
        <v>0</v>
      </c>
      <c r="BI10" s="86"/>
      <c r="BJ10" s="86"/>
      <c r="BK10" s="86"/>
      <c r="BL10" s="86">
        <v>0</v>
      </c>
      <c r="BM10" s="78"/>
      <c r="BN10" s="78"/>
      <c r="BO10" s="72">
        <f t="shared" ref="BO10" si="78">SUM(O10,S10,U10,W10,Y10,AA10,AE10,AG10,AI10,AK10,AM10,AQ10,AS10,AU10,AW10,AY10,BC10,BE10, BG10, BI10, BK10)</f>
        <v>0</v>
      </c>
      <c r="BP10" s="77">
        <f t="shared" si="6"/>
        <v>0</v>
      </c>
      <c r="BQ10" s="86"/>
      <c r="BR10" s="86">
        <v>0</v>
      </c>
      <c r="BS10" s="86"/>
      <c r="BT10" s="86">
        <v>0</v>
      </c>
      <c r="BU10" s="86"/>
      <c r="BV10" s="86">
        <v>0</v>
      </c>
      <c r="BW10" s="3"/>
      <c r="BX10" s="3">
        <v>0</v>
      </c>
      <c r="BY10" s="3"/>
      <c r="BZ10" s="3">
        <v>0</v>
      </c>
      <c r="CA10" s="23">
        <f t="shared" ref="CA10" si="79">SUM(BQ10,BS10,BU10,BW10,BY10)</f>
        <v>0</v>
      </c>
      <c r="CB10" s="83">
        <f t="shared" ref="CB10:CB11" si="80">AVERAGE(BR10,BT10,BV10,BX10,BZ10)</f>
        <v>0</v>
      </c>
      <c r="CC10" s="3"/>
      <c r="CD10" s="25">
        <v>0</v>
      </c>
      <c r="CE10" s="3"/>
      <c r="CF10" s="3">
        <v>0</v>
      </c>
      <c r="CG10" s="3"/>
      <c r="CH10" s="25">
        <v>0</v>
      </c>
      <c r="CI10" s="3"/>
      <c r="CJ10" s="25">
        <v>0</v>
      </c>
      <c r="CK10" s="3"/>
      <c r="CL10" s="3">
        <v>0</v>
      </c>
      <c r="CM10" s="23">
        <f t="shared" si="9"/>
        <v>0</v>
      </c>
      <c r="CN10" s="83">
        <f t="shared" si="10"/>
        <v>0</v>
      </c>
      <c r="CO10" s="109"/>
      <c r="CP10" s="109">
        <v>0</v>
      </c>
      <c r="CQ10" s="3"/>
      <c r="CR10" s="25">
        <v>0</v>
      </c>
      <c r="CS10" s="3"/>
      <c r="CT10" s="25">
        <v>0</v>
      </c>
      <c r="CU10" s="3"/>
      <c r="CV10" s="25">
        <v>0</v>
      </c>
      <c r="CW10" s="3"/>
      <c r="CX10" s="25">
        <v>0</v>
      </c>
      <c r="CY10" s="23">
        <f t="shared" si="11"/>
        <v>0</v>
      </c>
      <c r="CZ10" s="83">
        <f t="shared" si="12"/>
        <v>0</v>
      </c>
      <c r="DA10" s="3"/>
      <c r="DB10" s="25">
        <v>0</v>
      </c>
      <c r="DC10" s="3"/>
      <c r="DD10" s="3">
        <v>0</v>
      </c>
      <c r="DE10" s="3"/>
      <c r="DF10" s="25">
        <v>0</v>
      </c>
      <c r="DG10" s="3"/>
      <c r="DH10">
        <v>0</v>
      </c>
      <c r="DI10" s="3"/>
      <c r="DJ10" s="3">
        <v>0</v>
      </c>
      <c r="DK10" s="23">
        <f t="shared" si="13"/>
        <v>0</v>
      </c>
      <c r="DL10" s="83">
        <f>AVERAGE(DB10,DD10,DF10,DS15,DJ10)</f>
        <v>0</v>
      </c>
      <c r="DM10" s="3"/>
      <c r="DN10" s="25">
        <v>0</v>
      </c>
      <c r="DO10" s="109"/>
      <c r="DP10" s="109">
        <v>0</v>
      </c>
      <c r="DQ10" s="84">
        <f t="shared" si="15"/>
        <v>0</v>
      </c>
      <c r="DR10" s="85">
        <f t="shared" si="16"/>
        <v>0</v>
      </c>
      <c r="DS10" s="109"/>
      <c r="DT10" s="110">
        <v>0</v>
      </c>
      <c r="DU10" s="3"/>
      <c r="DV10" s="25">
        <v>0</v>
      </c>
      <c r="DW10" s="3"/>
      <c r="DX10" s="25">
        <v>0</v>
      </c>
      <c r="DY10" s="93">
        <f t="shared" si="62"/>
        <v>0</v>
      </c>
      <c r="DZ10" s="95">
        <f t="shared" si="17"/>
        <v>0</v>
      </c>
      <c r="EA10" s="3"/>
      <c r="EB10" s="25">
        <v>0.5</v>
      </c>
      <c r="EC10" s="3"/>
      <c r="ED10" s="25">
        <v>0</v>
      </c>
      <c r="EE10" s="3"/>
      <c r="EF10" s="25">
        <v>0</v>
      </c>
      <c r="EG10" s="3"/>
      <c r="EH10" s="25">
        <v>1</v>
      </c>
      <c r="EI10" s="3"/>
      <c r="EJ10" s="25">
        <v>0</v>
      </c>
      <c r="EK10" s="23">
        <f t="shared" si="63"/>
        <v>0</v>
      </c>
      <c r="EL10" s="83">
        <f t="shared" si="19"/>
        <v>0.3</v>
      </c>
      <c r="EM10" s="3"/>
      <c r="EN10" s="25">
        <v>0</v>
      </c>
      <c r="EO10" s="3"/>
      <c r="EP10" s="25">
        <v>0</v>
      </c>
      <c r="EQ10" s="3"/>
      <c r="ER10" s="25">
        <v>0</v>
      </c>
      <c r="ES10" s="3"/>
      <c r="ET10" s="25">
        <v>0</v>
      </c>
      <c r="EU10" s="3"/>
      <c r="EV10" s="25">
        <v>0</v>
      </c>
      <c r="EW10" s="23">
        <f t="shared" si="64"/>
        <v>0</v>
      </c>
      <c r="EX10" s="83">
        <f t="shared" si="21"/>
        <v>0</v>
      </c>
      <c r="EY10" s="3"/>
      <c r="EZ10" s="25">
        <v>0</v>
      </c>
      <c r="FA10" s="3"/>
      <c r="FB10" s="25">
        <v>0</v>
      </c>
      <c r="FC10" s="3"/>
      <c r="FD10" s="25">
        <v>0</v>
      </c>
      <c r="FE10" s="3"/>
      <c r="FF10" s="25">
        <v>0</v>
      </c>
      <c r="FG10" s="3"/>
      <c r="FH10" s="25">
        <v>0</v>
      </c>
      <c r="FI10" s="23">
        <f t="shared" si="65"/>
        <v>0</v>
      </c>
      <c r="FJ10" s="83">
        <f t="shared" si="23"/>
        <v>0</v>
      </c>
      <c r="FK10" s="3"/>
      <c r="FL10" s="25">
        <v>0</v>
      </c>
      <c r="FM10" s="3"/>
      <c r="FN10" s="25">
        <v>0</v>
      </c>
      <c r="FO10" s="3"/>
      <c r="FP10" s="25">
        <v>0</v>
      </c>
      <c r="FQ10" s="3"/>
      <c r="FR10" s="25">
        <v>0</v>
      </c>
      <c r="FS10" s="3"/>
      <c r="FT10" s="25">
        <v>0</v>
      </c>
      <c r="FU10" s="23">
        <f>SUM(FK10,FM10,FO10,FQ10,FS10)</f>
        <v>0</v>
      </c>
      <c r="FV10" s="83">
        <f>AVERAGE(FL10,FN10,FP10,FR10,FT10)</f>
        <v>0</v>
      </c>
      <c r="FW10" s="84">
        <f t="shared" si="26"/>
        <v>0</v>
      </c>
      <c r="FX10" s="134">
        <f t="shared" si="27"/>
        <v>0.06</v>
      </c>
      <c r="FY10" s="36"/>
      <c r="FZ10" s="92">
        <v>0</v>
      </c>
      <c r="GA10" s="36"/>
      <c r="GB10" s="92">
        <v>0</v>
      </c>
      <c r="GC10" s="36"/>
      <c r="GD10" s="92">
        <v>0</v>
      </c>
      <c r="GE10" s="36"/>
      <c r="GF10" s="92">
        <v>0</v>
      </c>
      <c r="GG10" s="36"/>
      <c r="GH10" s="92">
        <v>0</v>
      </c>
      <c r="GI10" s="23">
        <f t="shared" si="67"/>
        <v>0</v>
      </c>
      <c r="GJ10" s="83">
        <f t="shared" si="29"/>
        <v>0</v>
      </c>
      <c r="GK10" s="36"/>
      <c r="GL10" s="92">
        <v>0</v>
      </c>
      <c r="GM10" s="36"/>
      <c r="GN10" s="92">
        <v>0</v>
      </c>
      <c r="GO10" s="36"/>
      <c r="GP10" s="92">
        <v>0</v>
      </c>
      <c r="GQ10" s="36"/>
      <c r="GR10" s="92">
        <v>0</v>
      </c>
      <c r="GS10" s="36"/>
      <c r="GT10" s="92">
        <v>0</v>
      </c>
      <c r="GU10" s="23">
        <f t="shared" si="68"/>
        <v>0</v>
      </c>
      <c r="GV10" s="95">
        <f>AVERAGE(GL10,GN10,GP10,GR10,GT10)</f>
        <v>0</v>
      </c>
      <c r="GW10" s="36"/>
      <c r="GX10" s="92">
        <v>0</v>
      </c>
      <c r="GY10" s="36"/>
      <c r="GZ10" s="92">
        <v>0</v>
      </c>
      <c r="HA10" s="36"/>
      <c r="HB10" s="92">
        <v>0</v>
      </c>
      <c r="HC10" s="36"/>
      <c r="HD10" s="92">
        <v>0</v>
      </c>
      <c r="HE10" s="36"/>
      <c r="HF10" s="92">
        <v>0</v>
      </c>
      <c r="HG10" s="23">
        <f t="shared" si="69"/>
        <v>0</v>
      </c>
      <c r="HH10" s="83">
        <f t="shared" si="33"/>
        <v>0</v>
      </c>
      <c r="HI10" s="36"/>
      <c r="HJ10" s="92">
        <v>0</v>
      </c>
      <c r="HK10" s="36"/>
      <c r="HL10" s="92">
        <v>0</v>
      </c>
      <c r="HM10" s="36"/>
      <c r="HN10" s="92">
        <v>0</v>
      </c>
      <c r="HO10" s="36"/>
      <c r="HP10" s="92">
        <v>0</v>
      </c>
      <c r="HQ10" s="36"/>
      <c r="HR10" s="92">
        <v>0</v>
      </c>
      <c r="HS10" s="23">
        <f t="shared" si="0"/>
        <v>0</v>
      </c>
      <c r="HT10" s="83">
        <f t="shared" si="1"/>
        <v>0</v>
      </c>
      <c r="HU10" s="84">
        <f t="shared" si="34"/>
        <v>0</v>
      </c>
      <c r="HV10" s="160">
        <f t="shared" si="35"/>
        <v>0</v>
      </c>
      <c r="HW10" s="36"/>
      <c r="HX10" s="92">
        <v>0</v>
      </c>
      <c r="HY10" s="36"/>
      <c r="HZ10" s="92">
        <v>0</v>
      </c>
      <c r="IA10" s="36"/>
      <c r="IB10" s="92">
        <v>0</v>
      </c>
      <c r="IC10" s="36"/>
      <c r="ID10" s="92">
        <v>0</v>
      </c>
      <c r="IE10" s="36"/>
      <c r="IF10" s="92">
        <v>0</v>
      </c>
      <c r="IG10" s="141">
        <f t="shared" si="2"/>
        <v>0</v>
      </c>
      <c r="IH10" s="83">
        <f t="shared" si="3"/>
        <v>0</v>
      </c>
      <c r="II10" s="36"/>
      <c r="IJ10" s="25">
        <v>0</v>
      </c>
      <c r="IK10" s="36"/>
      <c r="IL10" s="25">
        <v>0</v>
      </c>
      <c r="IM10" s="36"/>
      <c r="IN10" s="25">
        <v>0</v>
      </c>
      <c r="IO10" s="36"/>
      <c r="IP10" s="25">
        <v>0</v>
      </c>
      <c r="IQ10" s="36"/>
      <c r="IR10" s="25">
        <v>0</v>
      </c>
      <c r="IS10" s="23">
        <f t="shared" si="70"/>
        <v>0</v>
      </c>
      <c r="IT10" s="83">
        <f t="shared" si="37"/>
        <v>0</v>
      </c>
      <c r="IU10" s="36"/>
      <c r="IV10" s="25">
        <v>0</v>
      </c>
      <c r="IW10" s="36"/>
      <c r="IX10" s="25">
        <v>0</v>
      </c>
      <c r="IY10" s="36"/>
      <c r="IZ10" s="25">
        <v>0</v>
      </c>
      <c r="JA10" s="36"/>
      <c r="JB10" s="25">
        <v>0</v>
      </c>
      <c r="JC10" s="36"/>
      <c r="JD10" s="25">
        <v>0</v>
      </c>
      <c r="JE10" s="23">
        <f t="shared" si="38"/>
        <v>0</v>
      </c>
      <c r="JF10" s="95">
        <f>AVERAGE(IV10,IX10,IZ10,JB10,JD10)</f>
        <v>0</v>
      </c>
      <c r="JG10" s="36"/>
      <c r="JH10" s="25">
        <v>0</v>
      </c>
      <c r="JI10" s="36"/>
      <c r="JJ10" s="25">
        <v>0</v>
      </c>
      <c r="JK10" s="36"/>
      <c r="JL10" s="25">
        <v>0</v>
      </c>
      <c r="JM10" s="36"/>
      <c r="JN10" s="25">
        <v>0</v>
      </c>
      <c r="JO10" s="36"/>
      <c r="JP10" s="25">
        <v>0</v>
      </c>
      <c r="JQ10" s="23">
        <f t="shared" si="71"/>
        <v>0</v>
      </c>
      <c r="JR10" s="83">
        <f t="shared" si="41"/>
        <v>0</v>
      </c>
      <c r="JS10" s="36"/>
      <c r="JT10" s="25">
        <v>0</v>
      </c>
      <c r="JU10" s="36"/>
      <c r="JV10" s="25">
        <v>0</v>
      </c>
      <c r="JW10" s="36"/>
      <c r="JX10" s="25">
        <v>0</v>
      </c>
      <c r="JY10" s="23">
        <f t="shared" si="42"/>
        <v>0</v>
      </c>
      <c r="JZ10" s="83">
        <f t="shared" si="43"/>
        <v>0</v>
      </c>
      <c r="KA10" s="84">
        <f t="shared" si="44"/>
        <v>0</v>
      </c>
      <c r="KB10" s="160">
        <f t="shared" si="45"/>
        <v>0</v>
      </c>
      <c r="KC10" s="36"/>
      <c r="KD10" s="25">
        <v>0</v>
      </c>
      <c r="KE10" s="36"/>
      <c r="KF10" s="25">
        <v>0</v>
      </c>
      <c r="KG10" s="23">
        <f t="shared" si="46"/>
        <v>0</v>
      </c>
      <c r="KH10" s="83">
        <f t="shared" si="47"/>
        <v>0</v>
      </c>
      <c r="KI10" s="36"/>
      <c r="KJ10" s="25">
        <v>0</v>
      </c>
      <c r="KK10" s="36"/>
      <c r="KL10" s="25">
        <v>0</v>
      </c>
      <c r="KM10" s="36"/>
      <c r="KN10" s="25">
        <v>0</v>
      </c>
      <c r="KO10" s="36"/>
      <c r="KP10" s="25">
        <v>0</v>
      </c>
      <c r="KQ10" s="36"/>
      <c r="KR10" s="25">
        <v>0</v>
      </c>
      <c r="KS10" s="23">
        <f t="shared" si="72"/>
        <v>0</v>
      </c>
      <c r="KT10" s="83">
        <f t="shared" si="49"/>
        <v>0</v>
      </c>
      <c r="KU10" s="36"/>
      <c r="KV10" s="25">
        <v>0</v>
      </c>
      <c r="KW10" s="36"/>
      <c r="KX10" s="25">
        <v>0</v>
      </c>
      <c r="KY10" s="23">
        <f t="shared" si="50"/>
        <v>0</v>
      </c>
      <c r="KZ10" s="83">
        <f t="shared" si="51"/>
        <v>0</v>
      </c>
      <c r="LA10" s="36"/>
      <c r="LB10" s="25">
        <v>0</v>
      </c>
      <c r="LC10" s="36"/>
      <c r="LD10" s="25">
        <v>0</v>
      </c>
      <c r="LE10" s="36"/>
      <c r="LF10" s="25">
        <v>0</v>
      </c>
      <c r="LG10" s="36"/>
      <c r="LH10" s="25">
        <v>0</v>
      </c>
      <c r="LI10" s="36"/>
      <c r="LJ10" s="25">
        <v>0</v>
      </c>
      <c r="LK10" s="93">
        <f>SUM(LA10,LC10,LE10,LG10,LI10)</f>
        <v>0</v>
      </c>
      <c r="LL10" s="95">
        <f>AVERAGE(LB10,LD10,LF10,LH10,LJ10)</f>
        <v>0</v>
      </c>
      <c r="LM10" s="36"/>
      <c r="LN10" s="25">
        <v>0</v>
      </c>
      <c r="LO10" s="36"/>
      <c r="LP10" s="25">
        <v>0</v>
      </c>
      <c r="LQ10" s="36"/>
      <c r="LR10" s="25">
        <v>0</v>
      </c>
      <c r="LS10" s="36"/>
      <c r="LT10" s="25">
        <v>0</v>
      </c>
      <c r="LU10" s="36"/>
      <c r="LV10" s="25">
        <v>0</v>
      </c>
      <c r="LW10" s="93">
        <f>SUM(LM10,LO10,LQ10,LS10,LU10)</f>
        <v>0</v>
      </c>
      <c r="LX10" s="95">
        <f>AVERAGE(LN10,LP10,LR10,LT10,LV10)</f>
        <v>0</v>
      </c>
      <c r="LY10" s="36"/>
      <c r="LZ10" s="25">
        <v>0</v>
      </c>
      <c r="MA10" s="36"/>
      <c r="MB10" s="25">
        <v>0</v>
      </c>
      <c r="MC10" s="36"/>
      <c r="MD10" s="25">
        <v>0</v>
      </c>
      <c r="ME10" s="36"/>
      <c r="MF10" s="25">
        <v>0</v>
      </c>
      <c r="MG10" s="36"/>
      <c r="MH10" s="25">
        <v>0</v>
      </c>
      <c r="MI10" s="93">
        <f>SUM(LY10,MA10,MC10,ME10,MG10)</f>
        <v>0</v>
      </c>
      <c r="MJ10" s="95">
        <f>AVERAGE(LZ10,MB10,MD10,MF10,MH10)</f>
        <v>0</v>
      </c>
      <c r="MK10" s="36"/>
      <c r="ML10" s="25">
        <v>0</v>
      </c>
      <c r="MM10" s="36"/>
      <c r="MN10" s="25">
        <v>0</v>
      </c>
      <c r="MO10" s="36"/>
      <c r="MP10" s="25">
        <v>0</v>
      </c>
      <c r="MQ10" s="36"/>
      <c r="MR10" s="25">
        <v>0</v>
      </c>
      <c r="MS10" s="36"/>
      <c r="MT10" s="25">
        <v>0</v>
      </c>
      <c r="MU10" s="93">
        <f>SUM(MK10,MM10,MO10,MQ10,MS10)</f>
        <v>0</v>
      </c>
      <c r="MV10" s="95">
        <f>AVERAGE(ML10,MN10,MP10,MR10,MT10)</f>
        <v>0</v>
      </c>
      <c r="MW10" s="84">
        <f t="shared" si="60"/>
        <v>0</v>
      </c>
      <c r="MX10" s="134">
        <f t="shared" si="61"/>
        <v>0</v>
      </c>
    </row>
    <row r="11" spans="2:362">
      <c r="B11" s="18" t="s">
        <v>22</v>
      </c>
      <c r="C11" s="5"/>
      <c r="D11" s="3"/>
      <c r="E11" s="3"/>
      <c r="F11" s="3"/>
      <c r="G11" s="3"/>
      <c r="H11" s="10"/>
      <c r="I11" s="10"/>
      <c r="J11" s="3"/>
      <c r="K11" s="3"/>
      <c r="L11" s="3"/>
      <c r="M11" s="3"/>
      <c r="N11" s="5"/>
      <c r="O11" s="3"/>
      <c r="P11" s="25">
        <v>0</v>
      </c>
      <c r="Q11" s="10"/>
      <c r="R11" s="10"/>
      <c r="S11" s="3"/>
      <c r="T11" s="25">
        <v>1</v>
      </c>
      <c r="U11" s="3"/>
      <c r="V11" s="25">
        <v>1</v>
      </c>
      <c r="W11" s="3"/>
      <c r="X11" s="25">
        <v>0</v>
      </c>
      <c r="Y11" s="3"/>
      <c r="Z11" s="25">
        <v>0</v>
      </c>
      <c r="AA11" s="23"/>
      <c r="AB11" s="25">
        <v>0</v>
      </c>
      <c r="AC11" s="10"/>
      <c r="AD11" s="10"/>
      <c r="AE11" s="3"/>
      <c r="AF11" s="25">
        <v>0</v>
      </c>
      <c r="AG11" s="3"/>
      <c r="AH11" s="25">
        <v>0</v>
      </c>
      <c r="AI11" s="3"/>
      <c r="AJ11" s="25">
        <v>0</v>
      </c>
      <c r="AK11" s="3"/>
      <c r="AL11" s="25">
        <v>0</v>
      </c>
      <c r="AM11" s="3"/>
      <c r="AN11" s="25">
        <v>0</v>
      </c>
      <c r="AO11" s="10"/>
      <c r="AP11" s="10"/>
      <c r="AQ11" s="3"/>
      <c r="AR11" s="25">
        <v>0</v>
      </c>
      <c r="AS11" s="3"/>
      <c r="AT11" s="25">
        <v>0</v>
      </c>
      <c r="AU11" s="3"/>
      <c r="AV11" s="25">
        <v>0</v>
      </c>
      <c r="AW11" s="3"/>
      <c r="AX11" s="25">
        <v>0</v>
      </c>
      <c r="AY11" s="3"/>
      <c r="AZ11" s="25">
        <v>0</v>
      </c>
      <c r="BA11" s="10"/>
      <c r="BB11" s="10"/>
      <c r="BC11" s="3"/>
      <c r="BD11" s="25">
        <v>0</v>
      </c>
      <c r="BE11" s="3"/>
      <c r="BF11" s="25">
        <v>0</v>
      </c>
      <c r="BG11" s="3"/>
      <c r="BH11" s="25">
        <v>0</v>
      </c>
      <c r="BI11" s="3"/>
      <c r="BJ11" s="25">
        <v>1</v>
      </c>
      <c r="BK11" s="3"/>
      <c r="BL11" s="25">
        <v>1</v>
      </c>
      <c r="BM11" s="10"/>
      <c r="BN11" s="10"/>
      <c r="BO11" s="72"/>
      <c r="BP11" s="77">
        <f t="shared" si="6"/>
        <v>0.19047619047619047</v>
      </c>
      <c r="BQ11" s="3"/>
      <c r="BR11" s="25">
        <v>1</v>
      </c>
      <c r="BS11" s="3"/>
      <c r="BT11" s="25">
        <v>1</v>
      </c>
      <c r="BU11" s="3"/>
      <c r="BV11" s="25">
        <v>1</v>
      </c>
      <c r="BW11" s="3"/>
      <c r="BX11" s="25">
        <v>0</v>
      </c>
      <c r="BY11" s="3"/>
      <c r="BZ11" s="25">
        <v>0</v>
      </c>
      <c r="CA11" s="23"/>
      <c r="CB11" s="83">
        <f t="shared" si="80"/>
        <v>0.6</v>
      </c>
      <c r="CC11" s="3"/>
      <c r="CD11" s="25">
        <v>0</v>
      </c>
      <c r="CE11" s="3"/>
      <c r="CF11" s="25">
        <v>0</v>
      </c>
      <c r="CG11" s="3"/>
      <c r="CH11" s="25">
        <v>0</v>
      </c>
      <c r="CI11" s="3"/>
      <c r="CJ11" s="3">
        <v>0</v>
      </c>
      <c r="CK11" s="109"/>
      <c r="CL11" s="110">
        <v>0</v>
      </c>
      <c r="CM11" s="23">
        <f t="shared" si="9"/>
        <v>0</v>
      </c>
      <c r="CN11" s="83">
        <f t="shared" si="10"/>
        <v>0</v>
      </c>
      <c r="CO11" s="109"/>
      <c r="CP11" s="110">
        <v>1</v>
      </c>
      <c r="CQ11" s="3"/>
      <c r="CR11" s="25">
        <v>0</v>
      </c>
      <c r="CS11" s="76"/>
      <c r="CT11" s="122">
        <v>0</v>
      </c>
      <c r="CU11" s="76"/>
      <c r="CV11" s="122">
        <v>0</v>
      </c>
      <c r="CW11" s="3"/>
      <c r="CX11" s="25">
        <v>0</v>
      </c>
      <c r="CY11" s="23">
        <f t="shared" si="11"/>
        <v>0</v>
      </c>
      <c r="CZ11" s="83">
        <f t="shared" si="12"/>
        <v>0</v>
      </c>
      <c r="DA11" s="3"/>
      <c r="DB11" s="25">
        <v>0</v>
      </c>
      <c r="DC11" s="3"/>
      <c r="DD11" s="3">
        <v>0</v>
      </c>
      <c r="DE11" s="3"/>
      <c r="DF11" s="25">
        <v>0</v>
      </c>
      <c r="DG11" s="3"/>
      <c r="DH11" s="25">
        <v>0</v>
      </c>
      <c r="DI11" s="3"/>
      <c r="DJ11" s="25">
        <v>0</v>
      </c>
      <c r="DK11" s="23">
        <f t="shared" si="13"/>
        <v>0</v>
      </c>
      <c r="DL11" s="83">
        <v>0</v>
      </c>
      <c r="DM11" s="3"/>
      <c r="DN11" s="25">
        <v>0</v>
      </c>
      <c r="DO11" s="109"/>
      <c r="DP11" s="110">
        <v>1</v>
      </c>
      <c r="DQ11" s="84">
        <f t="shared" si="15"/>
        <v>0</v>
      </c>
      <c r="DR11" s="85">
        <f t="shared" si="16"/>
        <v>0</v>
      </c>
      <c r="DS11" s="142" t="s">
        <v>775</v>
      </c>
      <c r="DT11" s="110">
        <v>1</v>
      </c>
      <c r="DU11" s="35"/>
      <c r="DV11" s="25">
        <v>0</v>
      </c>
      <c r="DW11" s="3"/>
      <c r="DX11" s="32">
        <v>0</v>
      </c>
      <c r="DY11" s="23">
        <f t="shared" si="62"/>
        <v>0</v>
      </c>
      <c r="DZ11" s="95">
        <f t="shared" si="17"/>
        <v>0</v>
      </c>
      <c r="EA11" s="35"/>
      <c r="EB11" s="25">
        <v>0</v>
      </c>
      <c r="EC11" s="3"/>
      <c r="ED11" s="25">
        <v>0</v>
      </c>
      <c r="EE11" s="3"/>
      <c r="EF11" s="25">
        <v>0</v>
      </c>
      <c r="EG11" s="3"/>
      <c r="EH11" s="25">
        <v>0</v>
      </c>
      <c r="EI11" s="3"/>
      <c r="EJ11" s="32">
        <v>0</v>
      </c>
      <c r="EK11" s="23">
        <f t="shared" si="63"/>
        <v>0</v>
      </c>
      <c r="EL11" s="83">
        <f t="shared" si="19"/>
        <v>0</v>
      </c>
      <c r="EM11" s="3"/>
      <c r="EN11" s="25">
        <v>0</v>
      </c>
      <c r="EO11" s="3"/>
      <c r="EP11" s="25">
        <v>1</v>
      </c>
      <c r="EQ11" s="3"/>
      <c r="ER11" s="25">
        <v>0</v>
      </c>
      <c r="ES11" s="3"/>
      <c r="ET11" s="25">
        <v>0</v>
      </c>
      <c r="EU11" s="19"/>
      <c r="EV11" s="25">
        <v>0</v>
      </c>
      <c r="EW11" s="23">
        <f t="shared" si="64"/>
        <v>0</v>
      </c>
      <c r="EX11" s="83">
        <f t="shared" si="21"/>
        <v>0.2</v>
      </c>
      <c r="EY11" s="35"/>
      <c r="EZ11" s="25">
        <v>0</v>
      </c>
      <c r="FA11" s="3"/>
      <c r="FB11" s="25">
        <v>0</v>
      </c>
      <c r="FC11" s="3" t="s">
        <v>778</v>
      </c>
      <c r="FD11" s="25">
        <v>0.5</v>
      </c>
      <c r="FE11" s="3"/>
      <c r="FF11" s="25">
        <v>0</v>
      </c>
      <c r="FG11" s="3"/>
      <c r="FH11" s="32">
        <v>0</v>
      </c>
      <c r="FI11" s="23">
        <f t="shared" si="65"/>
        <v>0</v>
      </c>
      <c r="FJ11" s="83">
        <f t="shared" si="23"/>
        <v>0.1</v>
      </c>
      <c r="FK11" s="35"/>
      <c r="FL11" s="25">
        <v>0</v>
      </c>
      <c r="FM11" s="3"/>
      <c r="FN11" s="25">
        <v>0</v>
      </c>
      <c r="FO11" s="3"/>
      <c r="FP11" s="25">
        <v>0</v>
      </c>
      <c r="FQ11" s="3"/>
      <c r="FR11" s="25">
        <v>0</v>
      </c>
      <c r="FS11" s="3"/>
      <c r="FT11" s="32">
        <v>0</v>
      </c>
      <c r="FU11" s="23">
        <f>SUM(FK11,FM11,FO11,FQ11,FS11)</f>
        <v>0</v>
      </c>
      <c r="FV11" s="143">
        <f>AVERAGE(FL11,FN11,FP11,FR11,FT11)</f>
        <v>0</v>
      </c>
      <c r="FW11" s="84">
        <f t="shared" si="26"/>
        <v>0</v>
      </c>
      <c r="FX11" s="134">
        <f t="shared" si="27"/>
        <v>6.0000000000000012E-2</v>
      </c>
      <c r="FY11" s="3"/>
      <c r="FZ11" s="32">
        <v>0</v>
      </c>
      <c r="GA11" s="3"/>
      <c r="GB11" s="32">
        <v>0</v>
      </c>
      <c r="GC11" s="3"/>
      <c r="GD11" s="32">
        <v>0</v>
      </c>
      <c r="GE11" s="3"/>
      <c r="GF11" s="32">
        <v>0</v>
      </c>
      <c r="GG11" s="3"/>
      <c r="GH11" s="32">
        <v>0</v>
      </c>
      <c r="GI11" s="23">
        <f t="shared" si="67"/>
        <v>0</v>
      </c>
      <c r="GJ11" s="83">
        <f t="shared" si="29"/>
        <v>0</v>
      </c>
      <c r="GK11" s="3"/>
      <c r="GL11" s="32">
        <v>0</v>
      </c>
      <c r="GM11" s="3"/>
      <c r="GN11" s="32">
        <v>0</v>
      </c>
      <c r="GO11" s="3"/>
      <c r="GP11" s="32">
        <v>0</v>
      </c>
      <c r="GQ11" s="3"/>
      <c r="GR11" s="32">
        <v>0</v>
      </c>
      <c r="GS11" s="3"/>
      <c r="GT11" s="32">
        <v>0</v>
      </c>
      <c r="GU11" s="23">
        <f t="shared" si="68"/>
        <v>0</v>
      </c>
      <c r="GV11" s="143">
        <f>AVERAGE(GL11,GN11,GP11,GR11,GT11)</f>
        <v>0</v>
      </c>
      <c r="GW11" s="3"/>
      <c r="GX11" s="32">
        <v>0</v>
      </c>
      <c r="GY11" s="3"/>
      <c r="GZ11" s="32">
        <v>0</v>
      </c>
      <c r="HA11" s="3"/>
      <c r="HB11" s="32">
        <v>0</v>
      </c>
      <c r="HC11" s="3"/>
      <c r="HD11" s="32">
        <v>0</v>
      </c>
      <c r="HE11" s="3"/>
      <c r="HF11" s="32">
        <v>0</v>
      </c>
      <c r="HG11" s="23">
        <f t="shared" si="69"/>
        <v>0</v>
      </c>
      <c r="HH11" s="83">
        <f t="shared" si="33"/>
        <v>0</v>
      </c>
      <c r="HI11" s="3"/>
      <c r="HJ11" s="32">
        <v>0</v>
      </c>
      <c r="HK11" s="3"/>
      <c r="HL11" s="32">
        <v>0</v>
      </c>
      <c r="HM11" s="3"/>
      <c r="HN11" s="32">
        <v>0</v>
      </c>
      <c r="HO11" s="3"/>
      <c r="HP11" s="32">
        <v>0</v>
      </c>
      <c r="HQ11" s="3"/>
      <c r="HR11" s="32">
        <v>0</v>
      </c>
      <c r="HS11" s="23">
        <f t="shared" si="0"/>
        <v>0</v>
      </c>
      <c r="HT11" s="83">
        <f t="shared" si="1"/>
        <v>0</v>
      </c>
      <c r="HU11" s="84">
        <f t="shared" si="34"/>
        <v>0</v>
      </c>
      <c r="HV11" s="160">
        <f t="shared" si="35"/>
        <v>0</v>
      </c>
      <c r="HW11" s="3"/>
      <c r="HX11" s="32">
        <v>0</v>
      </c>
      <c r="HY11" s="3"/>
      <c r="HZ11" s="32">
        <v>0</v>
      </c>
      <c r="IA11" s="3"/>
      <c r="IB11" s="32">
        <v>0</v>
      </c>
      <c r="IC11" s="3"/>
      <c r="ID11" s="32">
        <v>0</v>
      </c>
      <c r="IE11" s="3"/>
      <c r="IF11" s="32">
        <v>0</v>
      </c>
      <c r="IG11" s="141">
        <f t="shared" si="2"/>
        <v>0</v>
      </c>
      <c r="IH11" s="83">
        <f t="shared" si="3"/>
        <v>0</v>
      </c>
      <c r="II11" s="3"/>
      <c r="IJ11" s="25">
        <v>0</v>
      </c>
      <c r="IK11" s="3"/>
      <c r="IL11" s="25">
        <v>0</v>
      </c>
      <c r="IM11" s="3"/>
      <c r="IN11" s="25">
        <v>0</v>
      </c>
      <c r="IO11" s="3"/>
      <c r="IP11" s="25">
        <v>0</v>
      </c>
      <c r="IQ11" s="3"/>
      <c r="IR11" s="25">
        <v>0</v>
      </c>
      <c r="IS11" s="23">
        <f t="shared" si="70"/>
        <v>0</v>
      </c>
      <c r="IT11" s="83">
        <f t="shared" si="37"/>
        <v>0</v>
      </c>
      <c r="IU11" s="3"/>
      <c r="IV11" s="25">
        <v>0</v>
      </c>
      <c r="IW11" s="3"/>
      <c r="IX11" s="25">
        <v>0</v>
      </c>
      <c r="IY11" s="3"/>
      <c r="IZ11" s="25">
        <v>0</v>
      </c>
      <c r="JA11" s="3"/>
      <c r="JB11" s="25">
        <v>0</v>
      </c>
      <c r="JC11" s="3"/>
      <c r="JD11" s="25">
        <v>0</v>
      </c>
      <c r="JE11" s="23">
        <f t="shared" si="38"/>
        <v>0</v>
      </c>
      <c r="JF11" s="143">
        <f>AVERAGE(IV11,IX11,IZ11,JB11,JD11)</f>
        <v>0</v>
      </c>
      <c r="JG11" s="3"/>
      <c r="JH11" s="25">
        <v>0</v>
      </c>
      <c r="JI11" s="3"/>
      <c r="JJ11" s="25">
        <v>0</v>
      </c>
      <c r="JK11" s="3"/>
      <c r="JL11" s="25">
        <v>0</v>
      </c>
      <c r="JM11" s="3"/>
      <c r="JN11" s="25">
        <v>0</v>
      </c>
      <c r="JO11" s="3"/>
      <c r="JP11" s="25">
        <v>0</v>
      </c>
      <c r="JQ11" s="23">
        <f t="shared" si="71"/>
        <v>0</v>
      </c>
      <c r="JR11" s="83">
        <f t="shared" si="41"/>
        <v>0</v>
      </c>
      <c r="JS11" s="3" t="s">
        <v>96</v>
      </c>
      <c r="JT11" s="25">
        <v>1</v>
      </c>
      <c r="JU11" s="3"/>
      <c r="JV11" s="25">
        <v>0</v>
      </c>
      <c r="JW11" s="3"/>
      <c r="JX11" s="25">
        <v>0</v>
      </c>
      <c r="JY11" s="23">
        <f t="shared" si="42"/>
        <v>0</v>
      </c>
      <c r="JZ11" s="83">
        <f t="shared" si="43"/>
        <v>0.33333333333333331</v>
      </c>
      <c r="KA11" s="84">
        <f t="shared" si="44"/>
        <v>0</v>
      </c>
      <c r="KB11" s="160">
        <f t="shared" si="45"/>
        <v>8.3333333333333329E-2</v>
      </c>
      <c r="KC11" s="3"/>
      <c r="KD11" s="25">
        <v>0</v>
      </c>
      <c r="KE11" s="3"/>
      <c r="KF11" s="25">
        <v>0</v>
      </c>
      <c r="KG11" s="23">
        <f t="shared" si="46"/>
        <v>0</v>
      </c>
      <c r="KH11" s="83">
        <f t="shared" si="47"/>
        <v>0</v>
      </c>
      <c r="KI11" s="3"/>
      <c r="KJ11" s="25">
        <v>0</v>
      </c>
      <c r="KK11" s="3"/>
      <c r="KL11" s="25">
        <v>0</v>
      </c>
      <c r="KM11" s="3"/>
      <c r="KN11" s="25">
        <v>0</v>
      </c>
      <c r="KO11" s="3"/>
      <c r="KP11" s="25">
        <v>0</v>
      </c>
      <c r="KQ11" s="3"/>
      <c r="KR11" s="25">
        <v>0</v>
      </c>
      <c r="KS11" s="23">
        <f t="shared" si="72"/>
        <v>0</v>
      </c>
      <c r="KT11" s="83">
        <f t="shared" si="49"/>
        <v>0</v>
      </c>
      <c r="KU11" s="3"/>
      <c r="KV11" s="25">
        <v>0</v>
      </c>
      <c r="KW11" s="3"/>
      <c r="KX11" s="25">
        <v>0</v>
      </c>
      <c r="KY11" s="23">
        <f t="shared" si="50"/>
        <v>0</v>
      </c>
      <c r="KZ11" s="83">
        <f t="shared" si="51"/>
        <v>0</v>
      </c>
      <c r="LA11" s="3"/>
      <c r="LB11" s="25">
        <v>0</v>
      </c>
      <c r="LC11" s="3"/>
      <c r="LD11" s="25">
        <v>0</v>
      </c>
      <c r="LE11" s="3"/>
      <c r="LF11" s="25">
        <v>0</v>
      </c>
      <c r="LG11" s="3"/>
      <c r="LH11" s="25">
        <v>0</v>
      </c>
      <c r="LI11" s="3"/>
      <c r="LJ11" s="25">
        <v>0</v>
      </c>
      <c r="LK11" s="23">
        <f>SUM(LA11,LC11,LE11,LG11,LI11)</f>
        <v>0</v>
      </c>
      <c r="LL11" s="143">
        <f>AVERAGE(LB11,LD11,LF11,LH11,LJ11)</f>
        <v>0</v>
      </c>
      <c r="LM11" s="3"/>
      <c r="LN11" s="25">
        <v>0</v>
      </c>
      <c r="LO11" s="3"/>
      <c r="LP11" s="25">
        <v>0</v>
      </c>
      <c r="LQ11" s="3"/>
      <c r="LR11" s="25">
        <v>0</v>
      </c>
      <c r="LS11" s="3"/>
      <c r="LT11" s="25">
        <v>0</v>
      </c>
      <c r="LU11" s="3"/>
      <c r="LV11" s="25">
        <v>0</v>
      </c>
      <c r="LW11" s="23">
        <f>SUM(LM11,LO11,LQ11,LS11,LU11)</f>
        <v>0</v>
      </c>
      <c r="LX11" s="143">
        <f>AVERAGE(LN11,LP11,LR11,LT11,LV11)</f>
        <v>0</v>
      </c>
      <c r="LY11" s="3"/>
      <c r="LZ11" s="25">
        <v>0</v>
      </c>
      <c r="MA11" s="3"/>
      <c r="MB11" s="25">
        <v>0</v>
      </c>
      <c r="MC11" s="3"/>
      <c r="MD11" s="25">
        <v>0</v>
      </c>
      <c r="ME11" s="3"/>
      <c r="MF11" s="25">
        <v>0</v>
      </c>
      <c r="MG11" s="3"/>
      <c r="MH11" s="25">
        <v>0</v>
      </c>
      <c r="MI11" s="23">
        <f>SUM(LY11,MA11,MC11,ME11,MG11)</f>
        <v>0</v>
      </c>
      <c r="MJ11" s="143">
        <f>AVERAGE(LZ11,MB11,MD11,MF11,MH11)</f>
        <v>0</v>
      </c>
      <c r="MK11" s="3"/>
      <c r="ML11" s="25">
        <v>0</v>
      </c>
      <c r="MM11" s="3"/>
      <c r="MN11" s="25">
        <v>0</v>
      </c>
      <c r="MO11" s="3"/>
      <c r="MP11" s="25">
        <v>0</v>
      </c>
      <c r="MQ11" s="3"/>
      <c r="MR11" s="25">
        <v>0</v>
      </c>
      <c r="MS11" s="3"/>
      <c r="MT11" s="25">
        <v>0</v>
      </c>
      <c r="MU11" s="23">
        <f>SUM(MK11,MM11,MO11,MQ11,MS11)</f>
        <v>0</v>
      </c>
      <c r="MV11" s="143">
        <f>AVERAGE(ML11,MN11,MP11,MR11,MT11)</f>
        <v>0</v>
      </c>
      <c r="MW11" s="84">
        <f t="shared" si="60"/>
        <v>0</v>
      </c>
      <c r="MX11" s="134">
        <f t="shared" si="61"/>
        <v>0</v>
      </c>
    </row>
    <row r="12" spans="2:362">
      <c r="KN12" s="25"/>
    </row>
    <row r="15" spans="2:362">
      <c r="DS15" s="25"/>
    </row>
  </sheetData>
  <mergeCells count="169">
    <mergeCell ref="KS2:KT2"/>
    <mergeCell ref="KC2:KD2"/>
    <mergeCell ref="KE2:KF2"/>
    <mergeCell ref="KI2:KJ2"/>
    <mergeCell ref="KK2:KL2"/>
    <mergeCell ref="KG2:KH2"/>
    <mergeCell ref="KM2:KN2"/>
    <mergeCell ref="KO2:KP2"/>
    <mergeCell ref="KQ2:KR2"/>
    <mergeCell ref="HW2:HX2"/>
    <mergeCell ref="HY2:HZ2"/>
    <mergeCell ref="IA2:IB2"/>
    <mergeCell ref="IC2:ID2"/>
    <mergeCell ref="IE2:IF2"/>
    <mergeCell ref="IG2:IH2"/>
    <mergeCell ref="HM2:HN2"/>
    <mergeCell ref="HO2:HP2"/>
    <mergeCell ref="HQ2:HR2"/>
    <mergeCell ref="HS2:HT2"/>
    <mergeCell ref="HU2:HV2"/>
    <mergeCell ref="HC2:HD2"/>
    <mergeCell ref="HE2:HF2"/>
    <mergeCell ref="HG2:HH2"/>
    <mergeCell ref="HI2:HJ2"/>
    <mergeCell ref="HK2:HL2"/>
    <mergeCell ref="GS2:GT2"/>
    <mergeCell ref="GU2:GV2"/>
    <mergeCell ref="GW2:GX2"/>
    <mergeCell ref="GY2:GZ2"/>
    <mergeCell ref="HA2:HB2"/>
    <mergeCell ref="GI2:GJ2"/>
    <mergeCell ref="GK2:GL2"/>
    <mergeCell ref="GM2:GN2"/>
    <mergeCell ref="GO2:GP2"/>
    <mergeCell ref="GQ2:GR2"/>
    <mergeCell ref="FY2:FZ2"/>
    <mergeCell ref="GA2:GB2"/>
    <mergeCell ref="GC2:GD2"/>
    <mergeCell ref="GE2:GF2"/>
    <mergeCell ref="GG2:GH2"/>
    <mergeCell ref="FE2:FF2"/>
    <mergeCell ref="EM2:EN2"/>
    <mergeCell ref="EO2:EP2"/>
    <mergeCell ref="EQ2:ER2"/>
    <mergeCell ref="ES2:ET2"/>
    <mergeCell ref="EU2:EV2"/>
    <mergeCell ref="FW2:FX2"/>
    <mergeCell ref="FQ2:FR2"/>
    <mergeCell ref="FS2:FT2"/>
    <mergeCell ref="FU2:FV2"/>
    <mergeCell ref="FG2:FH2"/>
    <mergeCell ref="FI2:FJ2"/>
    <mergeCell ref="FK2:FL2"/>
    <mergeCell ref="FM2:FN2"/>
    <mergeCell ref="FO2:FP2"/>
    <mergeCell ref="DS2:DT2"/>
    <mergeCell ref="DU2:DV2"/>
    <mergeCell ref="DW2:DX2"/>
    <mergeCell ref="DY2:DZ2"/>
    <mergeCell ref="EA2:EB2"/>
    <mergeCell ref="EW2:EX2"/>
    <mergeCell ref="EY2:EZ2"/>
    <mergeCell ref="FA2:FB2"/>
    <mergeCell ref="FC2:FD2"/>
    <mergeCell ref="AI2:AJ2"/>
    <mergeCell ref="AK2:AL2"/>
    <mergeCell ref="AM2:AN2"/>
    <mergeCell ref="W2:X2"/>
    <mergeCell ref="AU2:AV2"/>
    <mergeCell ref="AW2:AX2"/>
    <mergeCell ref="AY2:AZ2"/>
    <mergeCell ref="BC2:BD2"/>
    <mergeCell ref="BO2:BP2"/>
    <mergeCell ref="BE2:BF2"/>
    <mergeCell ref="BG2:BH2"/>
    <mergeCell ref="BI2:BJ2"/>
    <mergeCell ref="BK2:BL2"/>
    <mergeCell ref="BQ2:BR2"/>
    <mergeCell ref="BS2:BT2"/>
    <mergeCell ref="BU2:BV2"/>
    <mergeCell ref="BW2:BX2"/>
    <mergeCell ref="BY2:BZ2"/>
    <mergeCell ref="CW2:CX2"/>
    <mergeCell ref="O2:P2"/>
    <mergeCell ref="Y2:Z2"/>
    <mergeCell ref="AA2:AB2"/>
    <mergeCell ref="AE2:AF2"/>
    <mergeCell ref="AG2:AH2"/>
    <mergeCell ref="S2:T2"/>
    <mergeCell ref="U2:V2"/>
    <mergeCell ref="AQ2:AR2"/>
    <mergeCell ref="AS2:AT2"/>
    <mergeCell ref="CC2:CD2"/>
    <mergeCell ref="CE2:CF2"/>
    <mergeCell ref="CG2:CH2"/>
    <mergeCell ref="CI2:CJ2"/>
    <mergeCell ref="CK2:CL2"/>
    <mergeCell ref="CA2:CB2"/>
    <mergeCell ref="CM2:CN2"/>
    <mergeCell ref="CO2:CP2"/>
    <mergeCell ref="CQ2:CR2"/>
    <mergeCell ref="CS2:CT2"/>
    <mergeCell ref="CU2:CV2"/>
    <mergeCell ref="II2:IJ2"/>
    <mergeCell ref="IK2:IL2"/>
    <mergeCell ref="IM2:IN2"/>
    <mergeCell ref="IO2:IP2"/>
    <mergeCell ref="IQ2:IR2"/>
    <mergeCell ref="IS2:IT2"/>
    <mergeCell ref="IU2:IV2"/>
    <mergeCell ref="CY2:CZ2"/>
    <mergeCell ref="DK2:DL2"/>
    <mergeCell ref="DQ2:DR2"/>
    <mergeCell ref="DM2:DN2"/>
    <mergeCell ref="DO2:DP2"/>
    <mergeCell ref="DA2:DB2"/>
    <mergeCell ref="DC2:DD2"/>
    <mergeCell ref="DE2:DF2"/>
    <mergeCell ref="DG2:DH2"/>
    <mergeCell ref="DI2:DJ2"/>
    <mergeCell ref="EC2:ED2"/>
    <mergeCell ref="EE2:EF2"/>
    <mergeCell ref="EG2:EH2"/>
    <mergeCell ref="EI2:EJ2"/>
    <mergeCell ref="EK2:EL2"/>
    <mergeCell ref="JY2:JZ2"/>
    <mergeCell ref="KA2:KB2"/>
    <mergeCell ref="JO2:JP2"/>
    <mergeCell ref="JQ2:JR2"/>
    <mergeCell ref="JS2:JT2"/>
    <mergeCell ref="JU2:JV2"/>
    <mergeCell ref="JW2:JX2"/>
    <mergeCell ref="IW2:IX2"/>
    <mergeCell ref="IY2:IZ2"/>
    <mergeCell ref="JA2:JB2"/>
    <mergeCell ref="JC2:JD2"/>
    <mergeCell ref="JE2:JF2"/>
    <mergeCell ref="JG2:JH2"/>
    <mergeCell ref="JI2:JJ2"/>
    <mergeCell ref="JK2:JL2"/>
    <mergeCell ref="JM2:JN2"/>
    <mergeCell ref="KU2:KV2"/>
    <mergeCell ref="KW2:KX2"/>
    <mergeCell ref="KY2:KZ2"/>
    <mergeCell ref="LA2:LB2"/>
    <mergeCell ref="LC2:LD2"/>
    <mergeCell ref="LE2:LF2"/>
    <mergeCell ref="LG2:LH2"/>
    <mergeCell ref="LI2:LJ2"/>
    <mergeCell ref="LK2:LL2"/>
    <mergeCell ref="LM2:LN2"/>
    <mergeCell ref="LO2:LP2"/>
    <mergeCell ref="LQ2:LR2"/>
    <mergeCell ref="LS2:LT2"/>
    <mergeCell ref="LU2:LV2"/>
    <mergeCell ref="LW2:LX2"/>
    <mergeCell ref="LY2:LZ2"/>
    <mergeCell ref="MA2:MB2"/>
    <mergeCell ref="MC2:MD2"/>
    <mergeCell ref="MW2:MX2"/>
    <mergeCell ref="ME2:MF2"/>
    <mergeCell ref="MG2:MH2"/>
    <mergeCell ref="MI2:MJ2"/>
    <mergeCell ref="MK2:ML2"/>
    <mergeCell ref="MM2:MN2"/>
    <mergeCell ref="MO2:MP2"/>
    <mergeCell ref="MQ2:MR2"/>
    <mergeCell ref="MS2:MT2"/>
    <mergeCell ref="MU2:MV2"/>
  </mergeCell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C00-000000000000}">
          <x14:formula1>
            <xm:f>Reference!$B$2:$B$25</xm:f>
          </x14:formula1>
          <xm:sqref>B4:B11</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2:MF11"/>
  <sheetViews>
    <sheetView topLeftCell="B1" workbookViewId="0" xr3:uid="{274F5AE0-5452-572F-8038-C13FFDA59D49}">
      <pane xSplit="1" ySplit="2" topLeftCell="HK40" activePane="bottomRight" state="frozen"/>
      <selection pane="bottomRight" activeCell="HS51" sqref="HS51"/>
      <selection pane="bottomLeft" activeCell="B3" sqref="B3"/>
      <selection pane="topRight" activeCell="C1" sqref="C1"/>
    </sheetView>
  </sheetViews>
  <sheetFormatPr defaultRowHeight="12.75"/>
  <cols>
    <col min="1" max="1" width="4.85546875" customWidth="1"/>
    <col min="2" max="2" width="27.140625" bestFit="1" customWidth="1"/>
    <col min="3" max="3" width="4.28515625" bestFit="1" customWidth="1"/>
    <col min="4" max="4" width="9.42578125" bestFit="1" customWidth="1"/>
    <col min="5" max="13" width="7" bestFit="1" customWidth="1"/>
    <col min="14" max="14" width="5.5703125" bestFit="1" customWidth="1"/>
    <col min="15" max="15" width="3.42578125" bestFit="1" customWidth="1"/>
    <col min="16" max="16" width="6.42578125" bestFit="1" customWidth="1"/>
    <col min="17" max="18" width="6" bestFit="1" customWidth="1"/>
    <col min="19" max="19" width="3.42578125" bestFit="1" customWidth="1"/>
    <col min="20" max="20" width="6.42578125" bestFit="1" customWidth="1"/>
    <col min="21" max="21" width="3.42578125" bestFit="1" customWidth="1"/>
    <col min="22" max="22" width="5.7109375" bestFit="1" customWidth="1"/>
    <col min="23" max="23" width="3.42578125" bestFit="1" customWidth="1"/>
    <col min="24" max="24" width="5.7109375" bestFit="1" customWidth="1"/>
    <col min="25" max="25" width="3.42578125" bestFit="1" customWidth="1"/>
    <col min="26" max="26" width="5.7109375" bestFit="1" customWidth="1"/>
    <col min="27" max="27" width="3.42578125" bestFit="1" customWidth="1"/>
    <col min="28" max="28" width="5.7109375" bestFit="1" customWidth="1"/>
    <col min="29" max="29" width="6" bestFit="1" customWidth="1"/>
    <col min="30" max="30" width="7" bestFit="1" customWidth="1"/>
    <col min="31" max="31" width="3.42578125" bestFit="1" customWidth="1"/>
    <col min="32" max="32" width="5.7109375" bestFit="1" customWidth="1"/>
    <col min="33" max="33" width="3.42578125" bestFit="1" customWidth="1"/>
    <col min="34" max="34" width="4.7109375" bestFit="1" customWidth="1"/>
    <col min="35" max="35" width="3.42578125" bestFit="1" customWidth="1"/>
    <col min="36" max="36" width="5.7109375" bestFit="1" customWidth="1"/>
    <col min="37" max="37" width="3.42578125" bestFit="1" customWidth="1"/>
    <col min="38" max="38" width="5.7109375" bestFit="1" customWidth="1"/>
    <col min="39" max="39" width="3.42578125" bestFit="1" customWidth="1"/>
    <col min="40" max="40" width="5.7109375" bestFit="1" customWidth="1"/>
    <col min="41" max="42" width="7" bestFit="1" customWidth="1"/>
    <col min="43" max="43" width="3.42578125" bestFit="1" customWidth="1"/>
    <col min="44" max="44" width="4.7109375" bestFit="1" customWidth="1"/>
    <col min="45" max="45" width="3.42578125" bestFit="1" customWidth="1"/>
    <col min="46" max="46" width="4.7109375" bestFit="1" customWidth="1"/>
    <col min="47" max="47" width="3.42578125" bestFit="1" customWidth="1"/>
    <col min="48" max="48" width="4.7109375" bestFit="1" customWidth="1"/>
    <col min="49" max="49" width="3.42578125" bestFit="1" customWidth="1"/>
    <col min="50" max="50" width="4.7109375" bestFit="1" customWidth="1"/>
    <col min="51" max="51" width="3.42578125" bestFit="1" customWidth="1"/>
    <col min="52" max="52" width="4.7109375" bestFit="1" customWidth="1"/>
    <col min="53" max="54" width="7" bestFit="1" customWidth="1"/>
    <col min="55" max="55" width="3.42578125" bestFit="1" customWidth="1"/>
    <col min="56" max="56" width="5.7109375" bestFit="1" customWidth="1"/>
    <col min="57" max="57" width="3.42578125" bestFit="1" customWidth="1"/>
    <col min="58" max="58" width="5.7109375" bestFit="1" customWidth="1"/>
    <col min="59" max="59" width="3.42578125" bestFit="1" customWidth="1"/>
    <col min="60" max="60" width="5.7109375" bestFit="1" customWidth="1"/>
    <col min="61" max="61" width="3.42578125" bestFit="1" customWidth="1"/>
    <col min="62" max="62" width="5.7109375" bestFit="1" customWidth="1"/>
    <col min="63" max="63" width="3.42578125" bestFit="1" customWidth="1"/>
    <col min="64" max="64" width="5.7109375" bestFit="1" customWidth="1"/>
    <col min="65" max="66" width="7" bestFit="1" customWidth="1"/>
    <col min="67" max="67" width="3.42578125" bestFit="1" customWidth="1"/>
    <col min="68" max="68" width="7.28515625" bestFit="1" customWidth="1"/>
    <col min="69" max="69" width="3.42578125" bestFit="1" customWidth="1"/>
    <col min="70" max="70" width="5.7109375" bestFit="1" customWidth="1"/>
    <col min="71" max="71" width="3.42578125" bestFit="1" customWidth="1"/>
    <col min="72" max="72" width="5.7109375" bestFit="1" customWidth="1"/>
    <col min="73" max="73" width="3.42578125" bestFit="1" customWidth="1"/>
    <col min="74" max="74" width="5.7109375" bestFit="1" customWidth="1"/>
    <col min="75" max="75" width="3.42578125" bestFit="1" customWidth="1"/>
    <col min="76" max="76" width="5.7109375" bestFit="1" customWidth="1"/>
    <col min="77" max="77" width="3.42578125" bestFit="1" customWidth="1"/>
    <col min="78" max="78" width="5.7109375" bestFit="1" customWidth="1"/>
    <col min="79" max="79" width="3.42578125" bestFit="1" customWidth="1"/>
    <col min="80" max="80" width="5.7109375" bestFit="1" customWidth="1"/>
    <col min="81" max="81" width="3.42578125" bestFit="1" customWidth="1"/>
    <col min="82" max="82" width="5.7109375" bestFit="1" customWidth="1"/>
    <col min="83" max="83" width="3.42578125" bestFit="1" customWidth="1"/>
    <col min="84" max="84" width="5.7109375" bestFit="1" customWidth="1"/>
    <col min="85" max="85" width="3.42578125" bestFit="1" customWidth="1"/>
    <col min="86" max="86" width="5.7109375" bestFit="1" customWidth="1"/>
    <col min="87" max="87" width="3.42578125" bestFit="1" customWidth="1"/>
    <col min="88" max="88" width="5.7109375" bestFit="1" customWidth="1"/>
    <col min="89" max="89" width="3.42578125" bestFit="1" customWidth="1"/>
    <col min="90" max="90" width="5.7109375" bestFit="1" customWidth="1"/>
    <col min="91" max="91" width="3.42578125" bestFit="1" customWidth="1"/>
    <col min="92" max="92" width="5.7109375" bestFit="1" customWidth="1"/>
    <col min="93" max="93" width="3.42578125" bestFit="1" customWidth="1"/>
    <col min="94" max="94" width="5.7109375" bestFit="1" customWidth="1"/>
    <col min="95" max="95" width="3.42578125" bestFit="1" customWidth="1"/>
    <col min="96" max="96" width="5.7109375" bestFit="1" customWidth="1"/>
    <col min="97" max="97" width="3.42578125" bestFit="1" customWidth="1"/>
    <col min="98" max="98" width="5.7109375" bestFit="1" customWidth="1"/>
    <col min="99" max="99" width="3.42578125" bestFit="1" customWidth="1"/>
    <col min="100" max="100" width="5.85546875" bestFit="1" customWidth="1"/>
    <col min="101" max="101" width="3.42578125" bestFit="1" customWidth="1"/>
    <col min="102" max="102" width="5.7109375" bestFit="1" customWidth="1"/>
    <col min="103" max="103" width="3.42578125" bestFit="1" customWidth="1"/>
    <col min="104" max="104" width="4.7109375" bestFit="1" customWidth="1"/>
    <col min="105" max="105" width="3.42578125" bestFit="1" customWidth="1"/>
    <col min="106" max="106" width="5.7109375" bestFit="1" customWidth="1"/>
    <col min="107" max="107" width="3.42578125" bestFit="1" customWidth="1"/>
    <col min="108" max="108" width="5.7109375" bestFit="1" customWidth="1"/>
    <col min="109" max="109" width="3.42578125" bestFit="1" customWidth="1"/>
    <col min="110" max="110" width="5.7109375" bestFit="1" customWidth="1"/>
    <col min="111" max="111" width="3.42578125" bestFit="1" customWidth="1"/>
    <col min="112" max="112" width="5.7109375" bestFit="1" customWidth="1"/>
    <col min="113" max="113" width="3.42578125" bestFit="1" customWidth="1"/>
    <col min="114" max="114" width="5.7109375" bestFit="1" customWidth="1"/>
    <col min="115" max="115" width="3.42578125" bestFit="1" customWidth="1"/>
    <col min="116" max="116" width="5.7109375" bestFit="1" customWidth="1"/>
    <col min="117" max="117" width="3.42578125" bestFit="1" customWidth="1"/>
    <col min="118" max="118" width="6.42578125" bestFit="1" customWidth="1"/>
    <col min="119" max="119" width="3.42578125" bestFit="1" customWidth="1"/>
    <col min="120" max="120" width="8.42578125" bestFit="1" customWidth="1"/>
    <col min="121" max="121" width="3.42578125" bestFit="1" customWidth="1"/>
    <col min="122" max="122" width="4.7109375" bestFit="1" customWidth="1"/>
    <col min="123" max="123" width="7.140625" bestFit="1" customWidth="1"/>
    <col min="124" max="124" width="5.85546875" bestFit="1" customWidth="1"/>
    <col min="125" max="125" width="3.42578125" bestFit="1" customWidth="1"/>
    <col min="126" max="126" width="5.7109375" bestFit="1" customWidth="1"/>
    <col min="127" max="127" width="3.42578125" bestFit="1" customWidth="1"/>
    <col min="128" max="128" width="5.7109375" bestFit="1" customWidth="1"/>
    <col min="129" max="129" width="3.42578125" bestFit="1" customWidth="1"/>
    <col min="130" max="130" width="4.7109375" bestFit="1" customWidth="1"/>
    <col min="131" max="131" width="3.42578125" bestFit="1" customWidth="1"/>
    <col min="132" max="132" width="5.7109375" bestFit="1" customWidth="1"/>
    <col min="133" max="133" width="3.42578125" bestFit="1" customWidth="1"/>
    <col min="134" max="134" width="5.7109375" bestFit="1" customWidth="1"/>
    <col min="135" max="135" width="3.42578125" bestFit="1" customWidth="1"/>
    <col min="136" max="136" width="5.7109375" bestFit="1" customWidth="1"/>
    <col min="137" max="137" width="3.42578125" bestFit="1" customWidth="1"/>
    <col min="138" max="138" width="5.7109375" bestFit="1" customWidth="1"/>
    <col min="139" max="139" width="3.42578125" bestFit="1" customWidth="1"/>
    <col min="140" max="140" width="5.7109375" bestFit="1" customWidth="1"/>
    <col min="141" max="141" width="3.42578125" bestFit="1" customWidth="1"/>
    <col min="142" max="142" width="5.7109375" bestFit="1" customWidth="1"/>
    <col min="143" max="143" width="3.42578125" bestFit="1" customWidth="1"/>
    <col min="144" max="144" width="5.85546875" bestFit="1" customWidth="1"/>
    <col min="145" max="145" width="3.42578125" bestFit="1" customWidth="1"/>
    <col min="146" max="146" width="5.85546875" bestFit="1" customWidth="1"/>
    <col min="147" max="147" width="3.42578125" bestFit="1" customWidth="1"/>
    <col min="148" max="148" width="5.85546875" bestFit="1" customWidth="1"/>
    <col min="149" max="149" width="3.42578125" bestFit="1" customWidth="1"/>
    <col min="150" max="150" width="5.85546875" bestFit="1" customWidth="1"/>
    <col min="151" max="151" width="3.42578125" bestFit="1" customWidth="1"/>
    <col min="152" max="152" width="5.85546875" bestFit="1" customWidth="1"/>
    <col min="153" max="153" width="3.42578125" bestFit="1" customWidth="1"/>
    <col min="154" max="154" width="5.7109375" bestFit="1" customWidth="1"/>
    <col min="155" max="155" width="3.42578125" bestFit="1" customWidth="1"/>
    <col min="156" max="156" width="5.7109375" bestFit="1" customWidth="1"/>
    <col min="157" max="157" width="3.42578125" bestFit="1" customWidth="1"/>
    <col min="158" max="158" width="5.85546875" bestFit="1" customWidth="1"/>
    <col min="159" max="159" width="3.42578125" bestFit="1" customWidth="1"/>
    <col min="160" max="160" width="5.7109375" bestFit="1" customWidth="1"/>
    <col min="161" max="161" width="3.42578125" bestFit="1" customWidth="1"/>
    <col min="162" max="162" width="5.85546875" bestFit="1" customWidth="1"/>
    <col min="163" max="163" width="3.42578125" bestFit="1" customWidth="1"/>
    <col min="164" max="164" width="5.85546875" bestFit="1" customWidth="1"/>
    <col min="165" max="165" width="3.42578125" bestFit="1" customWidth="1"/>
    <col min="166" max="166" width="5.7109375" bestFit="1" customWidth="1"/>
    <col min="167" max="167" width="3.42578125" bestFit="1" customWidth="1"/>
    <col min="168" max="168" width="5.85546875" bestFit="1" customWidth="1"/>
    <col min="169" max="169" width="3.42578125" bestFit="1" customWidth="1"/>
    <col min="170" max="170" width="5.85546875" bestFit="1" customWidth="1"/>
    <col min="171" max="171" width="3.42578125" bestFit="1" customWidth="1"/>
    <col min="172" max="172" width="5.85546875" bestFit="1" customWidth="1"/>
    <col min="173" max="173" width="3.42578125" bestFit="1" customWidth="1"/>
    <col min="174" max="174" width="5.85546875" bestFit="1" customWidth="1"/>
    <col min="175" max="175" width="3.42578125" bestFit="1" customWidth="1"/>
    <col min="176" max="176" width="5.85546875" bestFit="1" customWidth="1"/>
    <col min="177" max="177" width="3.42578125" bestFit="1" customWidth="1"/>
    <col min="178" max="178" width="5.7109375" bestFit="1" customWidth="1"/>
    <col min="179" max="180" width="5.7109375" customWidth="1"/>
  </cols>
  <sheetData>
    <row r="2" spans="2:344">
      <c r="B2" s="1" t="s">
        <v>90</v>
      </c>
      <c r="C2" s="55" t="s">
        <v>3</v>
      </c>
      <c r="D2" s="46" t="s">
        <v>766</v>
      </c>
      <c r="E2" s="47">
        <v>43516</v>
      </c>
      <c r="F2" s="47">
        <v>43517</v>
      </c>
      <c r="G2" s="47">
        <v>43518</v>
      </c>
      <c r="H2" s="47">
        <v>43519</v>
      </c>
      <c r="I2" s="47">
        <v>43520</v>
      </c>
      <c r="J2" s="47">
        <v>43521</v>
      </c>
      <c r="K2" s="47">
        <v>43522</v>
      </c>
      <c r="L2" s="47">
        <v>43523</v>
      </c>
      <c r="M2" s="172">
        <v>43524</v>
      </c>
      <c r="N2" s="48" t="s">
        <v>92</v>
      </c>
      <c r="O2" s="538">
        <v>43525</v>
      </c>
      <c r="P2" s="539"/>
      <c r="Q2" s="172">
        <v>43526</v>
      </c>
      <c r="R2" s="172">
        <v>43527</v>
      </c>
      <c r="S2" s="538">
        <v>43528</v>
      </c>
      <c r="T2" s="539"/>
      <c r="U2" s="538">
        <v>43529</v>
      </c>
      <c r="V2" s="539"/>
      <c r="W2" s="538">
        <v>43530</v>
      </c>
      <c r="X2" s="539"/>
      <c r="Y2" s="538">
        <v>43531</v>
      </c>
      <c r="Z2" s="539"/>
      <c r="AA2" s="538">
        <v>43532</v>
      </c>
      <c r="AB2" s="539"/>
      <c r="AC2" s="49">
        <v>43533</v>
      </c>
      <c r="AD2" s="49">
        <v>43534</v>
      </c>
      <c r="AE2" s="538">
        <v>43535</v>
      </c>
      <c r="AF2" s="539"/>
      <c r="AG2" s="538">
        <v>43536</v>
      </c>
      <c r="AH2" s="539"/>
      <c r="AI2" s="538">
        <v>43537</v>
      </c>
      <c r="AJ2" s="539"/>
      <c r="AK2" s="538">
        <v>43538</v>
      </c>
      <c r="AL2" s="539"/>
      <c r="AM2" s="538">
        <v>43539</v>
      </c>
      <c r="AN2" s="539"/>
      <c r="AO2" s="171">
        <v>43540</v>
      </c>
      <c r="AP2" s="171">
        <v>43541</v>
      </c>
      <c r="AQ2" s="538">
        <v>43542</v>
      </c>
      <c r="AR2" s="539"/>
      <c r="AS2" s="538">
        <v>43543</v>
      </c>
      <c r="AT2" s="539"/>
      <c r="AU2" s="538">
        <v>43544</v>
      </c>
      <c r="AV2" s="539"/>
      <c r="AW2" s="538">
        <v>43545</v>
      </c>
      <c r="AX2" s="539"/>
      <c r="AY2" s="538">
        <v>43546</v>
      </c>
      <c r="AZ2" s="539"/>
      <c r="BA2" s="171">
        <v>43547</v>
      </c>
      <c r="BB2" s="171">
        <v>43548</v>
      </c>
      <c r="BC2" s="538">
        <v>43549</v>
      </c>
      <c r="BD2" s="539"/>
      <c r="BE2" s="538">
        <v>43550</v>
      </c>
      <c r="BF2" s="539"/>
      <c r="BG2" s="538">
        <v>43551</v>
      </c>
      <c r="BH2" s="539"/>
      <c r="BI2" s="538">
        <v>43552</v>
      </c>
      <c r="BJ2" s="539"/>
      <c r="BK2" s="538">
        <v>43553</v>
      </c>
      <c r="BL2" s="539"/>
      <c r="BM2" s="171">
        <v>43554</v>
      </c>
      <c r="BN2" s="171">
        <v>43555</v>
      </c>
      <c r="BO2" s="538" t="s">
        <v>779</v>
      </c>
      <c r="BP2" s="539"/>
      <c r="BQ2" s="531">
        <v>43556</v>
      </c>
      <c r="BR2" s="532"/>
      <c r="BS2" s="531">
        <v>43557</v>
      </c>
      <c r="BT2" s="532"/>
      <c r="BU2" s="531">
        <v>43558</v>
      </c>
      <c r="BV2" s="532"/>
      <c r="BW2" s="531">
        <v>43559</v>
      </c>
      <c r="BX2" s="532"/>
      <c r="BY2" s="531">
        <v>43560</v>
      </c>
      <c r="BZ2" s="532"/>
      <c r="CA2" s="523" t="s">
        <v>92</v>
      </c>
      <c r="CB2" s="524"/>
      <c r="CC2" s="531">
        <v>43563</v>
      </c>
      <c r="CD2" s="532"/>
      <c r="CE2" s="531">
        <v>43564</v>
      </c>
      <c r="CF2" s="532"/>
      <c r="CG2" s="531">
        <v>43565</v>
      </c>
      <c r="CH2" s="532"/>
      <c r="CI2" s="531">
        <v>43566</v>
      </c>
      <c r="CJ2" s="532"/>
      <c r="CK2" s="531">
        <v>43567</v>
      </c>
      <c r="CL2" s="532"/>
      <c r="CM2" s="523" t="s">
        <v>92</v>
      </c>
      <c r="CN2" s="524"/>
      <c r="CO2" s="531">
        <v>43570</v>
      </c>
      <c r="CP2" s="532"/>
      <c r="CQ2" s="531">
        <v>43571</v>
      </c>
      <c r="CR2" s="532"/>
      <c r="CS2" s="531">
        <v>43572</v>
      </c>
      <c r="CT2" s="532"/>
      <c r="CU2" s="540">
        <v>43573</v>
      </c>
      <c r="CV2" s="541"/>
      <c r="CW2" s="531">
        <v>43574</v>
      </c>
      <c r="CX2" s="532"/>
      <c r="CY2" s="523" t="s">
        <v>92</v>
      </c>
      <c r="CZ2" s="524"/>
      <c r="DA2" s="531">
        <v>43577</v>
      </c>
      <c r="DB2" s="532"/>
      <c r="DC2" s="531">
        <v>43578</v>
      </c>
      <c r="DD2" s="532"/>
      <c r="DE2" s="531">
        <v>43579</v>
      </c>
      <c r="DF2" s="532"/>
      <c r="DG2" s="531">
        <v>43580</v>
      </c>
      <c r="DH2" s="532"/>
      <c r="DI2" s="531">
        <v>43581</v>
      </c>
      <c r="DJ2" s="532"/>
      <c r="DK2" s="523" t="s">
        <v>92</v>
      </c>
      <c r="DL2" s="524"/>
      <c r="DM2" s="531">
        <v>43584</v>
      </c>
      <c r="DN2" s="532"/>
      <c r="DO2" s="531">
        <v>43585</v>
      </c>
      <c r="DP2" s="532"/>
      <c r="DQ2" s="519" t="s">
        <v>92</v>
      </c>
      <c r="DR2" s="520"/>
      <c r="DS2" s="533">
        <v>43586</v>
      </c>
      <c r="DT2" s="534"/>
      <c r="DU2" s="531">
        <v>43587</v>
      </c>
      <c r="DV2" s="532"/>
      <c r="DW2" s="531">
        <v>43588</v>
      </c>
      <c r="DX2" s="532"/>
      <c r="DY2" s="523" t="s">
        <v>92</v>
      </c>
      <c r="DZ2" s="524"/>
      <c r="EA2" s="531">
        <v>43591</v>
      </c>
      <c r="EB2" s="532"/>
      <c r="EC2" s="531">
        <v>43592</v>
      </c>
      <c r="ED2" s="532"/>
      <c r="EE2" s="531">
        <v>43593</v>
      </c>
      <c r="EF2" s="532"/>
      <c r="EG2" s="531">
        <v>43594</v>
      </c>
      <c r="EH2" s="532"/>
      <c r="EI2" s="531">
        <v>43595</v>
      </c>
      <c r="EJ2" s="532"/>
      <c r="EK2" s="523" t="s">
        <v>92</v>
      </c>
      <c r="EL2" s="524"/>
      <c r="EM2" s="531">
        <v>43598</v>
      </c>
      <c r="EN2" s="532"/>
      <c r="EO2" s="531">
        <v>43599</v>
      </c>
      <c r="EP2" s="532"/>
      <c r="EQ2" s="531">
        <v>43600</v>
      </c>
      <c r="ER2" s="532"/>
      <c r="ES2" s="531">
        <v>43601</v>
      </c>
      <c r="ET2" s="532"/>
      <c r="EU2" s="531">
        <v>43602</v>
      </c>
      <c r="EV2" s="532"/>
      <c r="EW2" s="523" t="s">
        <v>92</v>
      </c>
      <c r="EX2" s="524"/>
      <c r="EY2" s="531">
        <v>43605</v>
      </c>
      <c r="EZ2" s="532"/>
      <c r="FA2" s="531">
        <v>43606</v>
      </c>
      <c r="FB2" s="532"/>
      <c r="FC2" s="531">
        <v>43607</v>
      </c>
      <c r="FD2" s="532"/>
      <c r="FE2" s="531">
        <v>43608</v>
      </c>
      <c r="FF2" s="532"/>
      <c r="FG2" s="531">
        <v>43609</v>
      </c>
      <c r="FH2" s="532"/>
      <c r="FI2" s="523" t="s">
        <v>92</v>
      </c>
      <c r="FJ2" s="524"/>
      <c r="FK2" s="531">
        <v>43612</v>
      </c>
      <c r="FL2" s="532"/>
      <c r="FM2" s="531">
        <v>43613</v>
      </c>
      <c r="FN2" s="532"/>
      <c r="FO2" s="531">
        <v>43614</v>
      </c>
      <c r="FP2" s="532"/>
      <c r="FQ2" s="531">
        <v>43615</v>
      </c>
      <c r="FR2" s="532"/>
      <c r="FS2" s="531">
        <v>43616</v>
      </c>
      <c r="FT2" s="532"/>
      <c r="FU2" s="523" t="s">
        <v>92</v>
      </c>
      <c r="FV2" s="524"/>
      <c r="FW2" s="519" t="s">
        <v>776</v>
      </c>
      <c r="FX2" s="520"/>
      <c r="FY2" s="536">
        <v>43619</v>
      </c>
      <c r="FZ2" s="537"/>
      <c r="GA2" s="536">
        <v>43620</v>
      </c>
      <c r="GB2" s="537"/>
      <c r="GC2" s="536">
        <v>43621</v>
      </c>
      <c r="GD2" s="537"/>
      <c r="GE2" s="536">
        <v>43622</v>
      </c>
      <c r="GF2" s="537"/>
      <c r="GG2" s="536">
        <v>43623</v>
      </c>
      <c r="GH2" s="537"/>
      <c r="GI2" s="523" t="s">
        <v>92</v>
      </c>
      <c r="GJ2" s="524"/>
      <c r="GK2" s="536">
        <v>43626</v>
      </c>
      <c r="GL2" s="537"/>
      <c r="GM2" s="536">
        <v>43627</v>
      </c>
      <c r="GN2" s="537"/>
      <c r="GO2" s="536">
        <v>43628</v>
      </c>
      <c r="GP2" s="537"/>
      <c r="GQ2" s="536">
        <v>43629</v>
      </c>
      <c r="GR2" s="537"/>
      <c r="GS2" s="536">
        <v>43630</v>
      </c>
      <c r="GT2" s="537"/>
      <c r="GU2" s="523" t="s">
        <v>92</v>
      </c>
      <c r="GV2" s="524"/>
      <c r="GW2" s="536">
        <v>43633</v>
      </c>
      <c r="GX2" s="537"/>
      <c r="GY2" s="536">
        <v>43634</v>
      </c>
      <c r="GZ2" s="537"/>
      <c r="HA2" s="536">
        <v>43635</v>
      </c>
      <c r="HB2" s="537"/>
      <c r="HC2" s="536">
        <v>43636</v>
      </c>
      <c r="HD2" s="537"/>
      <c r="HE2" s="536">
        <v>43637</v>
      </c>
      <c r="HF2" s="537"/>
      <c r="HG2" s="523" t="s">
        <v>92</v>
      </c>
      <c r="HH2" s="524"/>
      <c r="HI2" s="536">
        <v>43640</v>
      </c>
      <c r="HJ2" s="537"/>
      <c r="HK2" s="536">
        <v>43641</v>
      </c>
      <c r="HL2" s="537"/>
      <c r="HM2" s="536">
        <v>43642</v>
      </c>
      <c r="HN2" s="537"/>
      <c r="HO2" s="536">
        <v>43643</v>
      </c>
      <c r="HP2" s="537"/>
      <c r="HQ2" s="536">
        <v>43644</v>
      </c>
      <c r="HR2" s="537"/>
      <c r="HS2" s="523" t="s">
        <v>92</v>
      </c>
      <c r="HT2" s="524"/>
      <c r="HU2" s="519" t="s">
        <v>771</v>
      </c>
      <c r="HV2" s="520"/>
      <c r="HW2" s="508">
        <v>43647</v>
      </c>
      <c r="HX2" s="510"/>
      <c r="HY2" s="508">
        <v>43648</v>
      </c>
      <c r="HZ2" s="510"/>
      <c r="IA2" s="508">
        <v>43649</v>
      </c>
      <c r="IB2" s="510"/>
      <c r="IC2" s="508">
        <v>43650</v>
      </c>
      <c r="ID2" s="510"/>
      <c r="IE2" s="508">
        <v>43651</v>
      </c>
      <c r="IF2" s="510"/>
      <c r="IG2" s="523" t="s">
        <v>92</v>
      </c>
      <c r="IH2" s="524"/>
      <c r="II2" s="508">
        <v>43654</v>
      </c>
      <c r="IJ2" s="510"/>
      <c r="IK2" s="508">
        <v>43655</v>
      </c>
      <c r="IL2" s="510"/>
      <c r="IM2" s="508">
        <v>43656</v>
      </c>
      <c r="IN2" s="510"/>
      <c r="IO2" s="508">
        <v>43657</v>
      </c>
      <c r="IP2" s="510"/>
      <c r="IQ2" s="508">
        <v>43658</v>
      </c>
      <c r="IR2" s="510"/>
      <c r="IS2" s="523" t="s">
        <v>92</v>
      </c>
      <c r="IT2" s="524"/>
      <c r="IU2" s="508">
        <v>43661</v>
      </c>
      <c r="IV2" s="510"/>
      <c r="IW2" s="508">
        <v>43662</v>
      </c>
      <c r="IX2" s="510"/>
      <c r="IY2" s="508">
        <v>43663</v>
      </c>
      <c r="IZ2" s="510"/>
      <c r="JA2" s="508">
        <v>43664</v>
      </c>
      <c r="JB2" s="510"/>
      <c r="JC2" s="508">
        <v>43665</v>
      </c>
      <c r="JD2" s="510"/>
      <c r="JE2" s="523" t="s">
        <v>92</v>
      </c>
      <c r="JF2" s="524"/>
      <c r="JG2" s="508">
        <v>43668</v>
      </c>
      <c r="JH2" s="510"/>
      <c r="JI2" s="508">
        <v>43669</v>
      </c>
      <c r="JJ2" s="510"/>
      <c r="JK2" s="508">
        <v>43670</v>
      </c>
      <c r="JL2" s="510"/>
      <c r="JM2" s="508">
        <v>43671</v>
      </c>
      <c r="JN2" s="510"/>
      <c r="JO2" s="508">
        <v>43672</v>
      </c>
      <c r="JP2" s="510"/>
      <c r="JQ2" s="523" t="s">
        <v>92</v>
      </c>
      <c r="JR2" s="524"/>
      <c r="JS2" s="508">
        <v>43675</v>
      </c>
      <c r="JT2" s="510"/>
      <c r="JU2" s="508">
        <v>43676</v>
      </c>
      <c r="JV2" s="510"/>
      <c r="JW2" s="508">
        <v>43677</v>
      </c>
      <c r="JX2" s="510"/>
      <c r="JY2" s="523" t="s">
        <v>92</v>
      </c>
      <c r="JZ2" s="524"/>
      <c r="KA2" s="519" t="s">
        <v>772</v>
      </c>
      <c r="KB2" s="520"/>
      <c r="KC2" s="521">
        <v>43678</v>
      </c>
      <c r="KD2" s="522"/>
      <c r="KE2" s="521">
        <v>43679</v>
      </c>
      <c r="KF2" s="522"/>
      <c r="KG2" s="523" t="s">
        <v>92</v>
      </c>
      <c r="KH2" s="524"/>
      <c r="KI2" s="521">
        <v>43682</v>
      </c>
      <c r="KJ2" s="522"/>
      <c r="KK2" s="521">
        <v>43683</v>
      </c>
      <c r="KL2" s="522"/>
      <c r="KM2" s="521">
        <v>43684</v>
      </c>
      <c r="KN2" s="522"/>
      <c r="KO2" s="521">
        <v>43685</v>
      </c>
      <c r="KP2" s="522"/>
      <c r="KQ2" s="521">
        <v>43686</v>
      </c>
      <c r="KR2" s="522"/>
      <c r="KS2" s="523" t="s">
        <v>92</v>
      </c>
      <c r="KT2" s="524"/>
      <c r="KU2" s="521">
        <v>43689</v>
      </c>
      <c r="KV2" s="522"/>
      <c r="KW2" s="521">
        <v>43690</v>
      </c>
      <c r="KX2" s="522"/>
      <c r="KY2" s="521">
        <v>43691</v>
      </c>
      <c r="KZ2" s="522"/>
      <c r="LA2" s="521">
        <v>43692</v>
      </c>
      <c r="LB2" s="522"/>
      <c r="LC2" s="521">
        <v>43693</v>
      </c>
      <c r="LD2" s="522"/>
      <c r="LE2" s="523" t="s">
        <v>92</v>
      </c>
      <c r="LF2" s="524"/>
      <c r="LG2" s="521">
        <v>43696</v>
      </c>
      <c r="LH2" s="522"/>
      <c r="LI2" s="521">
        <v>43697</v>
      </c>
      <c r="LJ2" s="522"/>
      <c r="LK2" s="521">
        <v>43698</v>
      </c>
      <c r="LL2" s="522"/>
      <c r="LM2" s="521">
        <v>43699</v>
      </c>
      <c r="LN2" s="522"/>
      <c r="LO2" s="521">
        <v>43700</v>
      </c>
      <c r="LP2" s="522"/>
      <c r="LQ2" s="523" t="s">
        <v>92</v>
      </c>
      <c r="LR2" s="524"/>
      <c r="LS2" s="521">
        <v>43703</v>
      </c>
      <c r="LT2" s="522"/>
      <c r="LU2" s="521">
        <v>43704</v>
      </c>
      <c r="LV2" s="522"/>
      <c r="LW2" s="521">
        <v>43705</v>
      </c>
      <c r="LX2" s="522"/>
      <c r="LY2" s="521">
        <v>43706</v>
      </c>
      <c r="LZ2" s="522"/>
      <c r="MA2" s="521">
        <v>43707</v>
      </c>
      <c r="MB2" s="522"/>
      <c r="MC2" s="523" t="s">
        <v>92</v>
      </c>
      <c r="MD2" s="524"/>
      <c r="ME2" s="519" t="s">
        <v>772</v>
      </c>
      <c r="MF2" s="520"/>
    </row>
    <row r="3" spans="2:344">
      <c r="B3" s="1"/>
      <c r="C3" s="55"/>
      <c r="D3" s="46"/>
      <c r="E3" s="47"/>
      <c r="F3" s="47"/>
      <c r="G3" s="47"/>
      <c r="H3" s="53"/>
      <c r="I3" s="53"/>
      <c r="J3" s="47"/>
      <c r="K3" s="47"/>
      <c r="L3" s="47"/>
      <c r="M3" s="172"/>
      <c r="N3" s="48"/>
      <c r="O3" s="172" t="s">
        <v>16</v>
      </c>
      <c r="P3" s="172" t="s">
        <v>744</v>
      </c>
      <c r="Q3" s="49"/>
      <c r="R3" s="49"/>
      <c r="S3" s="172" t="s">
        <v>16</v>
      </c>
      <c r="T3" s="172" t="s">
        <v>744</v>
      </c>
      <c r="U3" s="172" t="s">
        <v>16</v>
      </c>
      <c r="V3" s="172" t="s">
        <v>744</v>
      </c>
      <c r="W3" s="172" t="s">
        <v>16</v>
      </c>
      <c r="X3" s="172" t="s">
        <v>744</v>
      </c>
      <c r="Y3" s="172" t="s">
        <v>16</v>
      </c>
      <c r="Z3" s="172" t="s">
        <v>744</v>
      </c>
      <c r="AA3" s="172" t="s">
        <v>16</v>
      </c>
      <c r="AB3" s="172" t="s">
        <v>744</v>
      </c>
      <c r="AC3" s="49"/>
      <c r="AD3" s="49"/>
      <c r="AE3" s="172" t="s">
        <v>16</v>
      </c>
      <c r="AF3" s="172" t="s">
        <v>744</v>
      </c>
      <c r="AG3" s="172" t="s">
        <v>16</v>
      </c>
      <c r="AH3" s="172" t="s">
        <v>744</v>
      </c>
      <c r="AI3" s="172" t="s">
        <v>16</v>
      </c>
      <c r="AJ3" s="172" t="s">
        <v>744</v>
      </c>
      <c r="AK3" s="172" t="s">
        <v>16</v>
      </c>
      <c r="AL3" s="172" t="s">
        <v>744</v>
      </c>
      <c r="AM3" s="172" t="s">
        <v>16</v>
      </c>
      <c r="AN3" s="172" t="s">
        <v>744</v>
      </c>
      <c r="AO3" s="49"/>
      <c r="AP3" s="49"/>
      <c r="AQ3" s="49" t="s">
        <v>16</v>
      </c>
      <c r="AR3" s="49" t="s">
        <v>744</v>
      </c>
      <c r="AS3" s="49" t="s">
        <v>16</v>
      </c>
      <c r="AT3" s="49" t="s">
        <v>744</v>
      </c>
      <c r="AU3" s="49" t="s">
        <v>16</v>
      </c>
      <c r="AV3" s="49" t="s">
        <v>744</v>
      </c>
      <c r="AW3" s="49" t="s">
        <v>16</v>
      </c>
      <c r="AX3" s="49" t="s">
        <v>744</v>
      </c>
      <c r="AY3" s="49" t="s">
        <v>16</v>
      </c>
      <c r="AZ3" s="49" t="s">
        <v>744</v>
      </c>
      <c r="BA3" s="49"/>
      <c r="BB3" s="49"/>
      <c r="BC3" s="49" t="s">
        <v>16</v>
      </c>
      <c r="BD3" s="49" t="s">
        <v>744</v>
      </c>
      <c r="BE3" s="49" t="s">
        <v>16</v>
      </c>
      <c r="BF3" s="49" t="s">
        <v>744</v>
      </c>
      <c r="BG3" s="49" t="s">
        <v>16</v>
      </c>
      <c r="BH3" s="49" t="s">
        <v>744</v>
      </c>
      <c r="BI3" s="49" t="s">
        <v>16</v>
      </c>
      <c r="BJ3" s="49" t="s">
        <v>744</v>
      </c>
      <c r="BK3" s="49" t="s">
        <v>16</v>
      </c>
      <c r="BL3" s="49" t="s">
        <v>744</v>
      </c>
      <c r="BM3" s="49"/>
      <c r="BN3" s="49"/>
      <c r="BO3" s="49" t="s">
        <v>16</v>
      </c>
      <c r="BP3" s="49" t="s">
        <v>744</v>
      </c>
      <c r="BQ3" s="44" t="s">
        <v>16</v>
      </c>
      <c r="BR3" s="44" t="s">
        <v>744</v>
      </c>
      <c r="BS3" s="44" t="s">
        <v>16</v>
      </c>
      <c r="BT3" s="44" t="s">
        <v>744</v>
      </c>
      <c r="BU3" s="44" t="s">
        <v>16</v>
      </c>
      <c r="BV3" s="44" t="s">
        <v>744</v>
      </c>
      <c r="BW3" s="44" t="s">
        <v>16</v>
      </c>
      <c r="BX3" s="44" t="s">
        <v>744</v>
      </c>
      <c r="BY3" s="44" t="s">
        <v>16</v>
      </c>
      <c r="BZ3" s="44" t="s">
        <v>744</v>
      </c>
      <c r="CA3" s="97" t="s">
        <v>16</v>
      </c>
      <c r="CB3" s="97" t="s">
        <v>744</v>
      </c>
      <c r="CC3" s="44" t="s">
        <v>16</v>
      </c>
      <c r="CD3" s="44" t="s">
        <v>744</v>
      </c>
      <c r="CE3" s="44" t="s">
        <v>16</v>
      </c>
      <c r="CF3" s="44" t="s">
        <v>744</v>
      </c>
      <c r="CG3" s="44" t="s">
        <v>16</v>
      </c>
      <c r="CH3" s="44" t="s">
        <v>744</v>
      </c>
      <c r="CI3" s="44" t="s">
        <v>16</v>
      </c>
      <c r="CJ3" s="44" t="s">
        <v>744</v>
      </c>
      <c r="CK3" s="44" t="s">
        <v>16</v>
      </c>
      <c r="CL3" s="44" t="s">
        <v>744</v>
      </c>
      <c r="CM3" s="97" t="s">
        <v>16</v>
      </c>
      <c r="CN3" s="97" t="s">
        <v>744</v>
      </c>
      <c r="CO3" s="44" t="s">
        <v>16</v>
      </c>
      <c r="CP3" s="44" t="s">
        <v>744</v>
      </c>
      <c r="CQ3" s="44" t="s">
        <v>16</v>
      </c>
      <c r="CR3" s="44" t="s">
        <v>744</v>
      </c>
      <c r="CS3" s="44" t="s">
        <v>16</v>
      </c>
      <c r="CT3" s="44" t="s">
        <v>744</v>
      </c>
      <c r="CU3" s="116" t="s">
        <v>16</v>
      </c>
      <c r="CV3" s="116" t="s">
        <v>744</v>
      </c>
      <c r="CW3" s="44" t="s">
        <v>16</v>
      </c>
      <c r="CX3" s="44" t="s">
        <v>744</v>
      </c>
      <c r="CY3" s="97" t="s">
        <v>16</v>
      </c>
      <c r="CZ3" s="97" t="s">
        <v>744</v>
      </c>
      <c r="DA3" s="44" t="s">
        <v>16</v>
      </c>
      <c r="DB3" s="44" t="s">
        <v>744</v>
      </c>
      <c r="DC3" s="44" t="s">
        <v>16</v>
      </c>
      <c r="DD3" s="44" t="s">
        <v>744</v>
      </c>
      <c r="DE3" s="44" t="s">
        <v>16</v>
      </c>
      <c r="DF3" s="44" t="s">
        <v>744</v>
      </c>
      <c r="DG3" s="44" t="s">
        <v>16</v>
      </c>
      <c r="DH3" s="44" t="s">
        <v>744</v>
      </c>
      <c r="DI3" s="44" t="s">
        <v>16</v>
      </c>
      <c r="DJ3" s="44" t="s">
        <v>744</v>
      </c>
      <c r="DK3" s="97" t="s">
        <v>16</v>
      </c>
      <c r="DL3" s="97" t="s">
        <v>744</v>
      </c>
      <c r="DM3" s="44" t="s">
        <v>16</v>
      </c>
      <c r="DN3" s="44" t="s">
        <v>744</v>
      </c>
      <c r="DO3" s="44" t="s">
        <v>16</v>
      </c>
      <c r="DP3" s="44" t="s">
        <v>744</v>
      </c>
      <c r="DQ3" s="98" t="s">
        <v>16</v>
      </c>
      <c r="DR3" s="98" t="s">
        <v>744</v>
      </c>
      <c r="DS3" s="108" t="s">
        <v>16</v>
      </c>
      <c r="DT3" s="108" t="s">
        <v>744</v>
      </c>
      <c r="DU3" s="44" t="s">
        <v>16</v>
      </c>
      <c r="DV3" s="44" t="s">
        <v>744</v>
      </c>
      <c r="DW3" s="44" t="s">
        <v>16</v>
      </c>
      <c r="DX3" s="44" t="s">
        <v>744</v>
      </c>
      <c r="DY3" s="97" t="s">
        <v>16</v>
      </c>
      <c r="DZ3" s="97" t="s">
        <v>744</v>
      </c>
      <c r="EA3" s="44" t="s">
        <v>16</v>
      </c>
      <c r="EB3" s="44" t="s">
        <v>744</v>
      </c>
      <c r="EC3" s="44" t="s">
        <v>16</v>
      </c>
      <c r="ED3" s="44" t="s">
        <v>744</v>
      </c>
      <c r="EE3" s="44" t="s">
        <v>16</v>
      </c>
      <c r="EF3" s="44" t="s">
        <v>744</v>
      </c>
      <c r="EG3" s="44" t="s">
        <v>16</v>
      </c>
      <c r="EH3" s="44" t="s">
        <v>744</v>
      </c>
      <c r="EI3" s="44" t="s">
        <v>16</v>
      </c>
      <c r="EJ3" s="44" t="s">
        <v>744</v>
      </c>
      <c r="EK3" s="97" t="s">
        <v>16</v>
      </c>
      <c r="EL3" s="97" t="s">
        <v>744</v>
      </c>
      <c r="EM3" s="44" t="s">
        <v>16</v>
      </c>
      <c r="EN3" s="44" t="s">
        <v>744</v>
      </c>
      <c r="EO3" s="44" t="s">
        <v>16</v>
      </c>
      <c r="EP3" s="44" t="s">
        <v>744</v>
      </c>
      <c r="EQ3" s="44" t="s">
        <v>16</v>
      </c>
      <c r="ER3" s="44" t="s">
        <v>744</v>
      </c>
      <c r="ES3" s="44" t="s">
        <v>16</v>
      </c>
      <c r="ET3" s="44" t="s">
        <v>744</v>
      </c>
      <c r="EU3" s="44" t="s">
        <v>16</v>
      </c>
      <c r="EV3" s="44" t="s">
        <v>744</v>
      </c>
      <c r="EW3" s="97" t="s">
        <v>16</v>
      </c>
      <c r="EX3" s="97" t="s">
        <v>744</v>
      </c>
      <c r="EY3" s="44" t="s">
        <v>16</v>
      </c>
      <c r="EZ3" s="44" t="s">
        <v>744</v>
      </c>
      <c r="FA3" s="44" t="s">
        <v>16</v>
      </c>
      <c r="FB3" s="44" t="s">
        <v>744</v>
      </c>
      <c r="FC3" s="44" t="s">
        <v>16</v>
      </c>
      <c r="FD3" s="44" t="s">
        <v>744</v>
      </c>
      <c r="FE3" s="44" t="s">
        <v>16</v>
      </c>
      <c r="FF3" s="44" t="s">
        <v>744</v>
      </c>
      <c r="FG3" s="44" t="s">
        <v>16</v>
      </c>
      <c r="FH3" s="44" t="s">
        <v>744</v>
      </c>
      <c r="FI3" s="97" t="s">
        <v>16</v>
      </c>
      <c r="FJ3" s="97" t="s">
        <v>744</v>
      </c>
      <c r="FK3" s="44" t="s">
        <v>16</v>
      </c>
      <c r="FL3" s="44" t="s">
        <v>744</v>
      </c>
      <c r="FM3" s="44" t="s">
        <v>16</v>
      </c>
      <c r="FN3" s="44" t="s">
        <v>744</v>
      </c>
      <c r="FO3" s="44" t="s">
        <v>16</v>
      </c>
      <c r="FP3" s="44" t="s">
        <v>744</v>
      </c>
      <c r="FQ3" s="44" t="s">
        <v>16</v>
      </c>
      <c r="FR3" s="44" t="s">
        <v>744</v>
      </c>
      <c r="FS3" s="44" t="s">
        <v>16</v>
      </c>
      <c r="FT3" s="44" t="s">
        <v>744</v>
      </c>
      <c r="FU3" s="97" t="s">
        <v>16</v>
      </c>
      <c r="FV3" s="97" t="s">
        <v>744</v>
      </c>
      <c r="FW3" s="98" t="s">
        <v>16</v>
      </c>
      <c r="FX3" s="98" t="s">
        <v>744</v>
      </c>
      <c r="FY3" s="151" t="s">
        <v>16</v>
      </c>
      <c r="FZ3" s="151" t="s">
        <v>744</v>
      </c>
      <c r="GA3" s="151" t="s">
        <v>16</v>
      </c>
      <c r="GB3" s="151" t="s">
        <v>744</v>
      </c>
      <c r="GC3" s="151" t="s">
        <v>16</v>
      </c>
      <c r="GD3" s="151" t="s">
        <v>744</v>
      </c>
      <c r="GE3" s="151" t="s">
        <v>16</v>
      </c>
      <c r="GF3" s="151" t="s">
        <v>744</v>
      </c>
      <c r="GG3" s="151" t="s">
        <v>16</v>
      </c>
      <c r="GH3" s="151" t="s">
        <v>744</v>
      </c>
      <c r="GI3" s="97" t="s">
        <v>16</v>
      </c>
      <c r="GJ3" s="97" t="s">
        <v>744</v>
      </c>
      <c r="GK3" s="151" t="s">
        <v>16</v>
      </c>
      <c r="GL3" s="151" t="s">
        <v>744</v>
      </c>
      <c r="GM3" s="151" t="s">
        <v>16</v>
      </c>
      <c r="GN3" s="151" t="s">
        <v>744</v>
      </c>
      <c r="GO3" s="151" t="s">
        <v>16</v>
      </c>
      <c r="GP3" s="151" t="s">
        <v>744</v>
      </c>
      <c r="GQ3" s="151" t="s">
        <v>16</v>
      </c>
      <c r="GR3" s="151" t="s">
        <v>744</v>
      </c>
      <c r="GS3" s="151" t="s">
        <v>16</v>
      </c>
      <c r="GT3" s="151" t="s">
        <v>744</v>
      </c>
      <c r="GU3" s="97" t="s">
        <v>16</v>
      </c>
      <c r="GV3" s="97" t="s">
        <v>744</v>
      </c>
      <c r="GW3" s="151" t="s">
        <v>16</v>
      </c>
      <c r="GX3" s="151" t="s">
        <v>744</v>
      </c>
      <c r="GY3" s="151" t="s">
        <v>16</v>
      </c>
      <c r="GZ3" s="151" t="s">
        <v>744</v>
      </c>
      <c r="HA3" s="151" t="s">
        <v>16</v>
      </c>
      <c r="HB3" s="151" t="s">
        <v>744</v>
      </c>
      <c r="HC3" s="151" t="s">
        <v>16</v>
      </c>
      <c r="HD3" s="151" t="s">
        <v>744</v>
      </c>
      <c r="HE3" s="151" t="s">
        <v>16</v>
      </c>
      <c r="HF3" s="151" t="s">
        <v>744</v>
      </c>
      <c r="HG3" s="97" t="s">
        <v>16</v>
      </c>
      <c r="HH3" s="97" t="s">
        <v>744</v>
      </c>
      <c r="HI3" s="151" t="s">
        <v>16</v>
      </c>
      <c r="HJ3" s="151" t="s">
        <v>744</v>
      </c>
      <c r="HK3" s="151" t="s">
        <v>16</v>
      </c>
      <c r="HL3" s="151" t="s">
        <v>744</v>
      </c>
      <c r="HM3" s="151" t="s">
        <v>16</v>
      </c>
      <c r="HN3" s="151" t="s">
        <v>744</v>
      </c>
      <c r="HO3" s="151" t="s">
        <v>16</v>
      </c>
      <c r="HP3" s="151" t="s">
        <v>744</v>
      </c>
      <c r="HQ3" s="151" t="s">
        <v>16</v>
      </c>
      <c r="HR3" s="151" t="s">
        <v>744</v>
      </c>
      <c r="HS3" s="97" t="s">
        <v>16</v>
      </c>
      <c r="HT3" s="97" t="s">
        <v>744</v>
      </c>
      <c r="HU3" s="98" t="s">
        <v>16</v>
      </c>
      <c r="HV3" s="98" t="s">
        <v>744</v>
      </c>
      <c r="HW3" s="162" t="s">
        <v>16</v>
      </c>
      <c r="HX3" s="162" t="s">
        <v>744</v>
      </c>
      <c r="HY3" s="162" t="s">
        <v>16</v>
      </c>
      <c r="HZ3" s="162" t="s">
        <v>744</v>
      </c>
      <c r="IA3" s="162" t="s">
        <v>16</v>
      </c>
      <c r="IB3" s="162" t="s">
        <v>744</v>
      </c>
      <c r="IC3" s="162" t="s">
        <v>16</v>
      </c>
      <c r="ID3" s="162" t="s">
        <v>744</v>
      </c>
      <c r="IE3" s="162" t="s">
        <v>16</v>
      </c>
      <c r="IF3" s="162" t="s">
        <v>744</v>
      </c>
      <c r="IG3" s="97" t="s">
        <v>16</v>
      </c>
      <c r="IH3" s="97" t="s">
        <v>744</v>
      </c>
      <c r="II3" s="162" t="s">
        <v>16</v>
      </c>
      <c r="IJ3" s="162" t="s">
        <v>744</v>
      </c>
      <c r="IK3" s="162" t="s">
        <v>16</v>
      </c>
      <c r="IL3" s="162" t="s">
        <v>744</v>
      </c>
      <c r="IM3" s="162" t="s">
        <v>16</v>
      </c>
      <c r="IN3" s="162" t="s">
        <v>744</v>
      </c>
      <c r="IO3" s="162" t="s">
        <v>16</v>
      </c>
      <c r="IP3" s="162" t="s">
        <v>744</v>
      </c>
      <c r="IQ3" s="162" t="s">
        <v>16</v>
      </c>
      <c r="IR3" s="162" t="s">
        <v>744</v>
      </c>
      <c r="IS3" s="97" t="s">
        <v>16</v>
      </c>
      <c r="IT3" s="97" t="s">
        <v>744</v>
      </c>
      <c r="IU3" s="162" t="s">
        <v>16</v>
      </c>
      <c r="IV3" s="162" t="s">
        <v>744</v>
      </c>
      <c r="IW3" s="162" t="s">
        <v>16</v>
      </c>
      <c r="IX3" s="162" t="s">
        <v>744</v>
      </c>
      <c r="IY3" s="162" t="s">
        <v>16</v>
      </c>
      <c r="IZ3" s="162" t="s">
        <v>744</v>
      </c>
      <c r="JA3" s="162" t="s">
        <v>16</v>
      </c>
      <c r="JB3" s="162" t="s">
        <v>744</v>
      </c>
      <c r="JC3" s="162" t="s">
        <v>16</v>
      </c>
      <c r="JD3" s="162" t="s">
        <v>744</v>
      </c>
      <c r="JE3" s="97" t="s">
        <v>16</v>
      </c>
      <c r="JF3" s="97" t="s">
        <v>744</v>
      </c>
      <c r="JG3" s="162" t="s">
        <v>16</v>
      </c>
      <c r="JH3" s="162" t="s">
        <v>744</v>
      </c>
      <c r="JI3" s="162" t="s">
        <v>16</v>
      </c>
      <c r="JJ3" s="162" t="s">
        <v>744</v>
      </c>
      <c r="JK3" s="162" t="s">
        <v>16</v>
      </c>
      <c r="JL3" s="162" t="s">
        <v>744</v>
      </c>
      <c r="JM3" s="162" t="s">
        <v>16</v>
      </c>
      <c r="JN3" s="162" t="s">
        <v>744</v>
      </c>
      <c r="JO3" s="162" t="s">
        <v>16</v>
      </c>
      <c r="JP3" s="162" t="s">
        <v>744</v>
      </c>
      <c r="JQ3" s="97" t="s">
        <v>16</v>
      </c>
      <c r="JR3" s="97" t="s">
        <v>744</v>
      </c>
      <c r="JS3" s="162" t="s">
        <v>16</v>
      </c>
      <c r="JT3" s="162" t="s">
        <v>744</v>
      </c>
      <c r="JU3" s="162" t="s">
        <v>16</v>
      </c>
      <c r="JV3" s="162" t="s">
        <v>744</v>
      </c>
      <c r="JW3" s="162" t="s">
        <v>16</v>
      </c>
      <c r="JX3" s="162" t="s">
        <v>744</v>
      </c>
      <c r="JY3" s="97" t="s">
        <v>16</v>
      </c>
      <c r="JZ3" s="97" t="s">
        <v>744</v>
      </c>
      <c r="KA3" s="98" t="s">
        <v>16</v>
      </c>
      <c r="KB3" s="98" t="s">
        <v>744</v>
      </c>
      <c r="KC3" s="182" t="s">
        <v>16</v>
      </c>
      <c r="KD3" s="182" t="s">
        <v>744</v>
      </c>
      <c r="KE3" s="182" t="s">
        <v>16</v>
      </c>
      <c r="KF3" s="182" t="s">
        <v>744</v>
      </c>
      <c r="KG3" s="97" t="s">
        <v>16</v>
      </c>
      <c r="KH3" s="97" t="s">
        <v>744</v>
      </c>
      <c r="KI3" s="182" t="s">
        <v>16</v>
      </c>
      <c r="KJ3" s="182" t="s">
        <v>744</v>
      </c>
      <c r="KK3" s="182" t="s">
        <v>16</v>
      </c>
      <c r="KL3" s="182" t="s">
        <v>744</v>
      </c>
      <c r="KM3" s="182" t="s">
        <v>16</v>
      </c>
      <c r="KN3" s="182" t="s">
        <v>744</v>
      </c>
      <c r="KO3" s="182" t="s">
        <v>16</v>
      </c>
      <c r="KP3" s="182" t="s">
        <v>744</v>
      </c>
      <c r="KQ3" s="182" t="s">
        <v>16</v>
      </c>
      <c r="KR3" s="182" t="s">
        <v>744</v>
      </c>
      <c r="KS3" s="97" t="s">
        <v>16</v>
      </c>
      <c r="KT3" s="97" t="s">
        <v>744</v>
      </c>
      <c r="KU3" s="182" t="s">
        <v>16</v>
      </c>
      <c r="KV3" s="182" t="s">
        <v>744</v>
      </c>
      <c r="KW3" s="182" t="s">
        <v>16</v>
      </c>
      <c r="KX3" s="182" t="s">
        <v>744</v>
      </c>
      <c r="KY3" s="182" t="s">
        <v>16</v>
      </c>
      <c r="KZ3" s="182" t="s">
        <v>744</v>
      </c>
      <c r="LA3" s="182" t="s">
        <v>16</v>
      </c>
      <c r="LB3" s="182" t="s">
        <v>744</v>
      </c>
      <c r="LC3" s="182" t="s">
        <v>16</v>
      </c>
      <c r="LD3" s="182" t="s">
        <v>744</v>
      </c>
      <c r="LE3" s="97" t="s">
        <v>16</v>
      </c>
      <c r="LF3" s="97" t="s">
        <v>744</v>
      </c>
      <c r="LG3" s="182" t="s">
        <v>16</v>
      </c>
      <c r="LH3" s="182" t="s">
        <v>744</v>
      </c>
      <c r="LI3" s="182" t="s">
        <v>16</v>
      </c>
      <c r="LJ3" s="182" t="s">
        <v>744</v>
      </c>
      <c r="LK3" s="182" t="s">
        <v>16</v>
      </c>
      <c r="LL3" s="182" t="s">
        <v>744</v>
      </c>
      <c r="LM3" s="182" t="s">
        <v>16</v>
      </c>
      <c r="LN3" s="182" t="s">
        <v>744</v>
      </c>
      <c r="LO3" s="182" t="s">
        <v>16</v>
      </c>
      <c r="LP3" s="182" t="s">
        <v>744</v>
      </c>
      <c r="LQ3" s="97" t="s">
        <v>16</v>
      </c>
      <c r="LR3" s="97" t="s">
        <v>744</v>
      </c>
      <c r="LS3" s="182" t="s">
        <v>16</v>
      </c>
      <c r="LT3" s="182" t="s">
        <v>744</v>
      </c>
      <c r="LU3" s="182" t="s">
        <v>16</v>
      </c>
      <c r="LV3" s="182" t="s">
        <v>744</v>
      </c>
      <c r="LW3" s="182" t="s">
        <v>16</v>
      </c>
      <c r="LX3" s="182" t="s">
        <v>744</v>
      </c>
      <c r="LY3" s="182" t="s">
        <v>16</v>
      </c>
      <c r="LZ3" s="182" t="s">
        <v>744</v>
      </c>
      <c r="MA3" s="182" t="s">
        <v>16</v>
      </c>
      <c r="MB3" s="182" t="s">
        <v>744</v>
      </c>
      <c r="MC3" s="97" t="s">
        <v>16</v>
      </c>
      <c r="MD3" s="97" t="s">
        <v>744</v>
      </c>
      <c r="ME3" s="98" t="s">
        <v>16</v>
      </c>
      <c r="MF3" s="98" t="s">
        <v>744</v>
      </c>
    </row>
    <row r="4" spans="2:344">
      <c r="B4" s="2" t="s">
        <v>46</v>
      </c>
      <c r="C4" s="12"/>
      <c r="D4" s="3"/>
      <c r="E4" s="3"/>
      <c r="F4" s="3"/>
      <c r="G4" s="19"/>
      <c r="H4" s="73"/>
      <c r="I4" s="73"/>
      <c r="J4" s="35"/>
      <c r="K4" s="3"/>
      <c r="L4" s="3"/>
      <c r="M4" s="3"/>
      <c r="N4" s="12">
        <f>SUM(D4:M4)</f>
        <v>0</v>
      </c>
      <c r="O4" s="3"/>
      <c r="P4" s="19">
        <v>0</v>
      </c>
      <c r="Q4" s="73"/>
      <c r="R4" s="73"/>
      <c r="S4" s="35"/>
      <c r="T4" s="25">
        <v>0</v>
      </c>
      <c r="U4" s="3"/>
      <c r="V4" s="25">
        <v>0</v>
      </c>
      <c r="W4" s="36"/>
      <c r="X4" s="25">
        <v>0</v>
      </c>
      <c r="Y4" s="36"/>
      <c r="Z4" s="25">
        <v>0</v>
      </c>
      <c r="AA4" s="3"/>
      <c r="AB4" s="25">
        <v>0</v>
      </c>
      <c r="AC4" s="73"/>
      <c r="AD4" s="73"/>
      <c r="AE4" s="35"/>
      <c r="AF4" s="25">
        <v>0</v>
      </c>
      <c r="AG4" s="3"/>
      <c r="AH4" s="25">
        <v>0</v>
      </c>
      <c r="AI4" s="3"/>
      <c r="AJ4" s="25">
        <v>0</v>
      </c>
      <c r="AK4" s="3"/>
      <c r="AL4" s="25">
        <v>0</v>
      </c>
      <c r="AM4" s="3"/>
      <c r="AN4" s="25">
        <v>0</v>
      </c>
      <c r="AO4" s="73"/>
      <c r="AP4" s="73"/>
      <c r="AQ4" s="35"/>
      <c r="AR4" s="25">
        <v>0</v>
      </c>
      <c r="AS4" s="3"/>
      <c r="AT4" s="25">
        <v>0</v>
      </c>
      <c r="AU4" s="3"/>
      <c r="AV4" s="25">
        <v>0</v>
      </c>
      <c r="AW4" s="3"/>
      <c r="AX4" s="25">
        <v>0</v>
      </c>
      <c r="AY4" s="3"/>
      <c r="AZ4" s="25">
        <v>0</v>
      </c>
      <c r="BA4" s="73"/>
      <c r="BB4" s="73"/>
      <c r="BC4" s="35"/>
      <c r="BD4" s="25">
        <v>0</v>
      </c>
      <c r="BE4" s="3"/>
      <c r="BF4" s="25">
        <v>0</v>
      </c>
      <c r="BG4" s="3"/>
      <c r="BH4" s="25">
        <v>0</v>
      </c>
      <c r="BI4" s="3"/>
      <c r="BJ4" s="25">
        <v>0</v>
      </c>
      <c r="BK4" s="3"/>
      <c r="BL4" s="25">
        <v>0</v>
      </c>
      <c r="BM4" s="11"/>
      <c r="BN4" s="11"/>
      <c r="BO4" s="72">
        <f>SUM(O4,S4,U4,W4,Y4,AA4,AE4,AG4,AI4,AK4,AM4,AQ4,AS4,AU4,AW4,AY4,BC4,BE4, BG4, BI4, BK4)</f>
        <v>0</v>
      </c>
      <c r="BP4" s="77">
        <f>AVERAGE(P4,T4,V4,X4,Z4,AB4,AF4,AH4,AJ4,AL4,AN4,AR4,AT4,AV4,AX4,AZ4,BD4,BF4, BH4, BJ4, BL4)</f>
        <v>0</v>
      </c>
      <c r="BQ4" s="3"/>
      <c r="BR4" s="25">
        <v>0</v>
      </c>
      <c r="BS4" s="3"/>
      <c r="BT4" s="25">
        <v>0</v>
      </c>
      <c r="BU4" s="3"/>
      <c r="BV4" s="25">
        <v>0</v>
      </c>
      <c r="BW4" s="3"/>
      <c r="BX4" s="25">
        <v>0</v>
      </c>
      <c r="BY4" s="3"/>
      <c r="BZ4" s="25">
        <v>0</v>
      </c>
      <c r="CA4" s="23">
        <f>SUM(BQ4,BS4,BU4,BW4,BY4)</f>
        <v>0</v>
      </c>
      <c r="CB4" s="83">
        <f>AVERAGE(BR4,BT4,BV4,BX4,BZ4)</f>
        <v>0</v>
      </c>
      <c r="CC4" s="3"/>
      <c r="CD4" s="25">
        <v>0</v>
      </c>
      <c r="CE4" s="3"/>
      <c r="CF4" s="25">
        <v>0</v>
      </c>
      <c r="CG4" s="3"/>
      <c r="CH4" s="25">
        <v>0</v>
      </c>
      <c r="CI4" s="3"/>
      <c r="CJ4" s="25">
        <v>0</v>
      </c>
      <c r="CK4" s="3"/>
      <c r="CL4" s="25">
        <v>0</v>
      </c>
      <c r="CM4" s="23">
        <f>SUM(CC4,CE4,CG4,CI4,CK4)</f>
        <v>0</v>
      </c>
      <c r="CN4" s="83">
        <f>AVERAGE(CD4,CF4,CH4,CJ4,CL4)</f>
        <v>0</v>
      </c>
      <c r="CO4" s="3"/>
      <c r="CP4" s="25">
        <v>0</v>
      </c>
      <c r="CQ4" s="3"/>
      <c r="CR4" s="25">
        <v>0</v>
      </c>
      <c r="CS4" s="3"/>
      <c r="CT4" s="25">
        <v>0</v>
      </c>
      <c r="CU4" s="23"/>
      <c r="CV4" s="23">
        <v>0</v>
      </c>
      <c r="CW4" s="3"/>
      <c r="CX4" s="25">
        <v>0</v>
      </c>
      <c r="CY4" s="23">
        <f>SUM(CO4,CQ4,CS4,CU4,CW4)</f>
        <v>0</v>
      </c>
      <c r="CZ4" s="83">
        <f>AVERAGE(CP4,CR4,CT4,CV4,CX4)</f>
        <v>0</v>
      </c>
      <c r="DA4" s="3"/>
      <c r="DB4" s="25">
        <v>0</v>
      </c>
      <c r="DC4" s="3"/>
      <c r="DD4" s="25">
        <v>0</v>
      </c>
      <c r="DE4" s="3"/>
      <c r="DF4" s="25">
        <v>0</v>
      </c>
      <c r="DG4" s="3"/>
      <c r="DH4" s="25">
        <v>0</v>
      </c>
      <c r="DI4" s="3"/>
      <c r="DJ4" s="25">
        <v>0</v>
      </c>
      <c r="DK4" s="23">
        <f>SUM(DA4,DC4,DE4,DG4,DI4)</f>
        <v>0</v>
      </c>
      <c r="DL4" s="83">
        <f>AVERAGE(DB4,DD4,DF4,DH4,DJ4)</f>
        <v>0</v>
      </c>
      <c r="DM4" s="3"/>
      <c r="DN4" s="25">
        <v>0</v>
      </c>
      <c r="DO4" s="3"/>
      <c r="DP4" s="25">
        <v>0</v>
      </c>
      <c r="DQ4" s="84">
        <f>SUM(BQ4,BS4,BU4,BW4,BY4,CC4,CE4,CG4,CI4,CK4,CO4,CQ4,CS4,CU4,CW4,DA4,DC4,DE4,DG4,DI4,DM4,DO4)</f>
        <v>0</v>
      </c>
      <c r="DR4" s="85">
        <f>AVERAGE(BR4,BT4,BV4,BX4,BZ4,CD4,CF4,CH4,CJ4,CL4,CP4,CR4,CT4,CX4,DB4,DD4,DF4,DH4,DJ4,DN4,DP4)</f>
        <v>0</v>
      </c>
      <c r="DS4" s="109"/>
      <c r="DT4" s="110">
        <v>0</v>
      </c>
      <c r="DU4" s="3"/>
      <c r="DV4" s="110">
        <v>0</v>
      </c>
      <c r="DW4" s="3"/>
      <c r="DX4" s="110">
        <v>0</v>
      </c>
      <c r="DY4" s="23">
        <f>SUM(DS4,DU4,DW4)</f>
        <v>0</v>
      </c>
      <c r="DZ4" s="83">
        <f t="shared" ref="DZ4:DZ5" si="0">AVERAGE(DT4,DV4,DX4)</f>
        <v>0</v>
      </c>
      <c r="EA4" s="3"/>
      <c r="EB4" s="127">
        <v>0</v>
      </c>
      <c r="EC4" s="3"/>
      <c r="ED4" s="127">
        <v>0</v>
      </c>
      <c r="EE4" s="3"/>
      <c r="EF4" s="127">
        <v>0</v>
      </c>
      <c r="EG4" s="3"/>
      <c r="EH4" s="127">
        <v>0</v>
      </c>
      <c r="EI4" s="3"/>
      <c r="EJ4" s="127">
        <v>0</v>
      </c>
      <c r="EK4" s="23">
        <f>SUM(EA4,EC4,EE4,EG4,EI4)</f>
        <v>0</v>
      </c>
      <c r="EL4" s="83">
        <f>AVERAGE(EB4,ED4,EF4,EH4,EJ4)</f>
        <v>0</v>
      </c>
      <c r="EM4" s="3"/>
      <c r="EN4" s="127">
        <v>0</v>
      </c>
      <c r="EO4" s="3"/>
      <c r="EP4" s="127">
        <v>0</v>
      </c>
      <c r="EQ4" s="3"/>
      <c r="ER4" s="127">
        <v>0</v>
      </c>
      <c r="ES4" s="3"/>
      <c r="ET4" s="127">
        <v>0</v>
      </c>
      <c r="EU4" s="3"/>
      <c r="EV4" s="127">
        <v>0</v>
      </c>
      <c r="EW4" s="23">
        <f>SUM(EM4,EO4,EQ4,ES4,EU4)</f>
        <v>0</v>
      </c>
      <c r="EX4" s="83">
        <f>AVERAGE(EN4,EP4,ER4,ET4,EV4)</f>
        <v>0</v>
      </c>
      <c r="EY4" s="3"/>
      <c r="EZ4" s="127">
        <v>0</v>
      </c>
      <c r="FA4" s="3"/>
      <c r="FB4" s="127">
        <v>0</v>
      </c>
      <c r="FC4" s="3"/>
      <c r="FD4" s="127">
        <v>0</v>
      </c>
      <c r="FE4" s="3"/>
      <c r="FF4" s="127">
        <v>0</v>
      </c>
      <c r="FG4" s="3"/>
      <c r="FH4" s="127">
        <v>0</v>
      </c>
      <c r="FI4" s="23">
        <f>SUM(EY4,FA4,FC4,FE4,FG4)</f>
        <v>0</v>
      </c>
      <c r="FJ4" s="83">
        <f>AVERAGE(EZ4,FB4,FD4,FF4,FH4)</f>
        <v>0</v>
      </c>
      <c r="FK4" s="3"/>
      <c r="FL4" s="127">
        <v>0</v>
      </c>
      <c r="FM4" s="3"/>
      <c r="FN4" s="127">
        <v>0</v>
      </c>
      <c r="FO4" s="3"/>
      <c r="FP4" s="127">
        <v>0</v>
      </c>
      <c r="FQ4" s="3"/>
      <c r="FR4" s="127">
        <v>0</v>
      </c>
      <c r="FS4" s="3"/>
      <c r="FT4" s="127">
        <v>0</v>
      </c>
      <c r="FU4" s="23">
        <f>SUM(FK4,FM4,FO4,FQ4,FS4)</f>
        <v>0</v>
      </c>
      <c r="FV4" s="83">
        <f>AVERAGE(FL4,FN4,FP4,FR4,FT4)</f>
        <v>0</v>
      </c>
      <c r="FW4" s="84">
        <f>SUM(DY4,EK4,EW4,FI4,FU4)</f>
        <v>0</v>
      </c>
      <c r="FX4" s="134">
        <f>AVERAGE(DZ4,EL4,EX4,FJ4,FV4)</f>
        <v>0</v>
      </c>
      <c r="FY4" s="3"/>
      <c r="FZ4" s="25">
        <v>0</v>
      </c>
      <c r="GA4" s="3"/>
      <c r="GB4" s="25">
        <v>0</v>
      </c>
      <c r="GC4" s="3"/>
      <c r="GD4" s="25">
        <v>0</v>
      </c>
      <c r="GE4" s="3"/>
      <c r="GF4" s="25">
        <v>0</v>
      </c>
      <c r="GG4" s="3"/>
      <c r="GH4" s="25">
        <v>0</v>
      </c>
      <c r="GI4" s="23">
        <f>SUM(FY4,GA4,GC4,GE4,GG4)</f>
        <v>0</v>
      </c>
      <c r="GJ4" s="83">
        <f>AVERAGE(FZ4,GB4,GD4,GF4,GH4)</f>
        <v>0</v>
      </c>
      <c r="GK4" s="3"/>
      <c r="GL4" s="25">
        <v>0</v>
      </c>
      <c r="GM4" s="3"/>
      <c r="GN4" s="25">
        <v>0</v>
      </c>
      <c r="GO4" s="3"/>
      <c r="GP4" s="25">
        <v>0</v>
      </c>
      <c r="GQ4" s="3"/>
      <c r="GR4" s="25">
        <v>0</v>
      </c>
      <c r="GS4" s="3"/>
      <c r="GT4" s="25">
        <v>0</v>
      </c>
      <c r="GU4" s="23">
        <f>SUM(GK4,GM4,GO4,GQ4,GS4)</f>
        <v>0</v>
      </c>
      <c r="GV4" s="83">
        <f>AVERAGE(GL4,GN4,GP4,GR4,GT4)</f>
        <v>0</v>
      </c>
      <c r="GW4" s="3"/>
      <c r="GX4" s="25">
        <v>0</v>
      </c>
      <c r="GY4" s="3"/>
      <c r="GZ4" s="25">
        <v>0</v>
      </c>
      <c r="HA4" s="3"/>
      <c r="HB4" s="25">
        <v>0</v>
      </c>
      <c r="HC4" s="3"/>
      <c r="HD4" s="25">
        <v>0</v>
      </c>
      <c r="HE4" s="3"/>
      <c r="HF4" s="25">
        <v>0</v>
      </c>
      <c r="HG4" s="23">
        <f>SUM(GW4,GY4,HA4,HC4,HE4)</f>
        <v>0</v>
      </c>
      <c r="HH4" s="83">
        <f>AVERAGE(GX4,GZ4,HB4,HD4,HF4)</f>
        <v>0</v>
      </c>
      <c r="HI4" s="3"/>
      <c r="HJ4" s="25">
        <v>0</v>
      </c>
      <c r="HK4" s="3"/>
      <c r="HL4" s="25">
        <v>0</v>
      </c>
      <c r="HM4" s="3"/>
      <c r="HN4" s="25">
        <v>0</v>
      </c>
      <c r="HO4" s="3"/>
      <c r="HP4" s="25">
        <v>0</v>
      </c>
      <c r="HQ4" s="3"/>
      <c r="HR4" s="25">
        <v>0</v>
      </c>
      <c r="HS4" s="23">
        <f t="shared" ref="HS4:HS11" si="1">SUM(HI4,HK4,HM4,HO4,HQ4)</f>
        <v>0</v>
      </c>
      <c r="HT4" s="83">
        <f t="shared" ref="HT4:HT11" si="2">AVERAGE(HJ4,HL4,HN4,HP4,HR4)</f>
        <v>0</v>
      </c>
      <c r="HU4" s="84">
        <f>SUM(GI4,GU4,HG4,HS4)</f>
        <v>0</v>
      </c>
      <c r="HV4" s="134">
        <f>AVERAGE(GJ4,GV4,HH4,HT4)</f>
        <v>0</v>
      </c>
      <c r="HW4" s="3"/>
      <c r="HX4" s="25">
        <v>0</v>
      </c>
      <c r="HY4" s="3"/>
      <c r="HZ4" s="25">
        <v>0</v>
      </c>
      <c r="IA4" s="3"/>
      <c r="IB4" s="25">
        <v>0</v>
      </c>
      <c r="IC4" s="3"/>
      <c r="ID4" s="25">
        <v>0</v>
      </c>
      <c r="IE4" s="3"/>
      <c r="IF4" s="25">
        <v>0</v>
      </c>
      <c r="IG4" s="23">
        <f>SUM(HW4,HY4,IA4,IC4,IE4)</f>
        <v>0</v>
      </c>
      <c r="IH4" s="83">
        <f>AVERAGE(HX4,HZ4,IB4,ID4,IF4)</f>
        <v>0</v>
      </c>
      <c r="II4" s="3"/>
      <c r="IJ4" s="25">
        <v>0</v>
      </c>
      <c r="IK4" s="3"/>
      <c r="IL4" s="25">
        <v>0</v>
      </c>
      <c r="IM4" s="3"/>
      <c r="IN4" s="25">
        <v>0</v>
      </c>
      <c r="IO4" s="3"/>
      <c r="IP4" s="25">
        <v>0</v>
      </c>
      <c r="IQ4" s="3"/>
      <c r="IR4" s="25">
        <v>0</v>
      </c>
      <c r="IS4" s="23">
        <f>SUM(II4,IK4,IM4,IO4,IQ4)</f>
        <v>0</v>
      </c>
      <c r="IT4" s="83">
        <f>AVERAGE(IJ4,IL4,IN4,IP4,IR4)</f>
        <v>0</v>
      </c>
      <c r="IU4" s="3"/>
      <c r="IV4" s="25">
        <v>0</v>
      </c>
      <c r="IW4" s="3"/>
      <c r="IX4" s="25">
        <v>0</v>
      </c>
      <c r="IY4" s="3"/>
      <c r="IZ4" s="25">
        <v>0</v>
      </c>
      <c r="JA4" s="3"/>
      <c r="JB4" s="25">
        <v>0</v>
      </c>
      <c r="JC4" s="3"/>
      <c r="JD4" s="25">
        <v>0</v>
      </c>
      <c r="JE4" s="23">
        <f>SUM(IU4,IW4,IY4,JA4,JC4)</f>
        <v>0</v>
      </c>
      <c r="JF4" s="83">
        <f>AVERAGE(IV4,IX4,IZ4,JB4,JD4)</f>
        <v>0</v>
      </c>
      <c r="JG4" s="3"/>
      <c r="JH4" s="25">
        <v>0</v>
      </c>
      <c r="JI4" s="3"/>
      <c r="JJ4" s="25">
        <v>0</v>
      </c>
      <c r="JK4" s="3"/>
      <c r="JL4" s="25">
        <v>0</v>
      </c>
      <c r="JM4" s="3"/>
      <c r="JN4" s="25">
        <v>0</v>
      </c>
      <c r="JO4" s="3"/>
      <c r="JP4" s="25">
        <v>0</v>
      </c>
      <c r="JQ4" s="23">
        <f>SUM(JG4,JI4,JK4,JM4,JO4)</f>
        <v>0</v>
      </c>
      <c r="JR4" s="83">
        <f>AVERAGE(JH4,JJ4,JL4,JN4,JP4)</f>
        <v>0</v>
      </c>
      <c r="JS4" s="3"/>
      <c r="JT4" s="25">
        <v>0</v>
      </c>
      <c r="JU4" s="3"/>
      <c r="JV4" s="25">
        <v>0</v>
      </c>
      <c r="JW4" s="3"/>
      <c r="JX4" s="25">
        <v>0</v>
      </c>
      <c r="JY4" s="23">
        <f>SUM(JS4,JU4,JW4)</f>
        <v>0</v>
      </c>
      <c r="JZ4" s="83">
        <f>AVERAGE(JT4,JV4,JX4)</f>
        <v>0</v>
      </c>
      <c r="KA4" s="84">
        <f>SUM(IG4,IS4,JE4,JQ4,JY4)</f>
        <v>0</v>
      </c>
      <c r="KB4" s="134">
        <f>AVERAGE(IH4,IT4,JF4,JR4,JZ4)</f>
        <v>0</v>
      </c>
      <c r="KC4" s="3"/>
      <c r="KD4" s="25">
        <v>0</v>
      </c>
      <c r="KE4" s="3"/>
      <c r="KF4" s="25">
        <v>0</v>
      </c>
      <c r="KG4" s="23">
        <f>SUM(KC4,KE4)</f>
        <v>0</v>
      </c>
      <c r="KH4" s="83">
        <f>AVERAGE(KB4,KD4,KF4)</f>
        <v>0</v>
      </c>
      <c r="KI4" s="3"/>
      <c r="KJ4" s="25">
        <v>0</v>
      </c>
      <c r="KK4" s="3"/>
      <c r="KL4" s="25">
        <v>0</v>
      </c>
      <c r="KM4" s="3"/>
      <c r="KN4" s="25">
        <v>0</v>
      </c>
      <c r="KO4" s="3"/>
      <c r="KP4" s="25">
        <v>0</v>
      </c>
      <c r="KQ4" s="3"/>
      <c r="KR4" s="25">
        <v>0</v>
      </c>
      <c r="KS4" s="23">
        <f>SUM(KI4,KK4,KM4,KO4,KQ4)</f>
        <v>0</v>
      </c>
      <c r="KT4" s="83">
        <f>AVERAGE(KJ4,KL4,KN4,KP4,KR4)</f>
        <v>0</v>
      </c>
      <c r="KU4" s="3"/>
      <c r="KV4" s="25">
        <v>0</v>
      </c>
      <c r="KW4" s="3"/>
      <c r="KX4" s="25">
        <v>0</v>
      </c>
      <c r="KY4" s="3"/>
      <c r="KZ4" s="25">
        <v>0</v>
      </c>
      <c r="LA4" s="3"/>
      <c r="LB4" s="25">
        <v>0</v>
      </c>
      <c r="LC4" s="3"/>
      <c r="LD4" s="25">
        <v>0</v>
      </c>
      <c r="LE4" s="23">
        <f>SUM(KU4,KW4,KY4,LA4,LC4)</f>
        <v>0</v>
      </c>
      <c r="LF4" s="83">
        <f>AVERAGE(KV4,KX4,KZ4,LB4,LD4)</f>
        <v>0</v>
      </c>
      <c r="LG4" s="3"/>
      <c r="LH4" s="25">
        <v>0</v>
      </c>
      <c r="LI4" s="3"/>
      <c r="LJ4" s="25">
        <v>0</v>
      </c>
      <c r="LK4" s="3"/>
      <c r="LL4" s="25">
        <v>0</v>
      </c>
      <c r="LM4" s="3"/>
      <c r="LN4" s="25">
        <v>0</v>
      </c>
      <c r="LO4" s="3"/>
      <c r="LP4" s="25">
        <v>0</v>
      </c>
      <c r="LQ4" s="23">
        <f>SUM(LG4,LI4,LK4,LM4,LO4)</f>
        <v>0</v>
      </c>
      <c r="LR4" s="83">
        <f>AVERAGE(LH4,LJ4,LL4,LN4,LP4)</f>
        <v>0</v>
      </c>
      <c r="LS4" s="3"/>
      <c r="LT4" s="25">
        <v>0</v>
      </c>
      <c r="LU4" s="3"/>
      <c r="LV4" s="25">
        <v>0</v>
      </c>
      <c r="LW4" s="3"/>
      <c r="LX4" s="25">
        <v>0</v>
      </c>
      <c r="LY4" s="3"/>
      <c r="LZ4" s="25">
        <v>0</v>
      </c>
      <c r="MA4" s="3"/>
      <c r="MB4" s="25">
        <v>0</v>
      </c>
      <c r="MC4" s="23">
        <f>SUM(LS4,LU4,LW4,LY4,MA4)</f>
        <v>0</v>
      </c>
      <c r="MD4" s="83">
        <f>AVERAGE(LT4,LV4,LX4,LZ4,MB4)</f>
        <v>0</v>
      </c>
      <c r="ME4" s="84">
        <f>SUM(KG4,KS4,LE4,LQ4,MC4)</f>
        <v>0</v>
      </c>
      <c r="MF4" s="134">
        <f>AVERAGE(KH4,KT4,LF4,LR4,MD4)</f>
        <v>0</v>
      </c>
    </row>
    <row r="5" spans="2:344">
      <c r="B5" s="2" t="s">
        <v>48</v>
      </c>
      <c r="C5" s="12"/>
      <c r="D5" s="3"/>
      <c r="E5" s="3"/>
      <c r="F5" s="3"/>
      <c r="G5" s="19"/>
      <c r="H5" s="73"/>
      <c r="I5" s="73"/>
      <c r="J5" s="35"/>
      <c r="K5" s="3"/>
      <c r="L5" s="3"/>
      <c r="M5" s="3"/>
      <c r="N5" s="12">
        <f t="shared" ref="N5:N8" si="3">SUM(D5:M5)</f>
        <v>0</v>
      </c>
      <c r="O5" s="3"/>
      <c r="P5" s="19">
        <v>0</v>
      </c>
      <c r="Q5" s="73"/>
      <c r="R5" s="73"/>
      <c r="S5" s="35"/>
      <c r="T5" s="25">
        <v>0</v>
      </c>
      <c r="U5" s="3"/>
      <c r="V5" s="25">
        <v>0</v>
      </c>
      <c r="W5" s="3"/>
      <c r="X5" s="25">
        <v>0</v>
      </c>
      <c r="Y5" s="3"/>
      <c r="Z5" s="25">
        <v>0</v>
      </c>
      <c r="AA5" s="35"/>
      <c r="AB5" s="25">
        <v>0</v>
      </c>
      <c r="AC5" s="73"/>
      <c r="AD5" s="73"/>
      <c r="AE5" s="35"/>
      <c r="AF5" s="25">
        <v>0</v>
      </c>
      <c r="AG5" s="3"/>
      <c r="AH5" s="25">
        <v>0</v>
      </c>
      <c r="AI5" s="3"/>
      <c r="AJ5" s="25">
        <v>0</v>
      </c>
      <c r="AK5" s="3"/>
      <c r="AL5" s="25">
        <v>0</v>
      </c>
      <c r="AM5" s="3"/>
      <c r="AN5" s="25">
        <v>0</v>
      </c>
      <c r="AO5" s="73"/>
      <c r="AP5" s="73"/>
      <c r="AQ5" s="35"/>
      <c r="AR5" s="25">
        <v>0</v>
      </c>
      <c r="AS5" s="3"/>
      <c r="AT5" s="25">
        <v>0</v>
      </c>
      <c r="AU5" s="3"/>
      <c r="AV5" s="25">
        <v>0</v>
      </c>
      <c r="AW5" s="3"/>
      <c r="AX5" s="25">
        <v>0</v>
      </c>
      <c r="AY5" s="3"/>
      <c r="AZ5" s="25">
        <v>0</v>
      </c>
      <c r="BA5" s="73"/>
      <c r="BB5" s="73"/>
      <c r="BC5" s="35"/>
      <c r="BD5" s="25">
        <v>0</v>
      </c>
      <c r="BE5" s="3"/>
      <c r="BF5" s="25">
        <v>0</v>
      </c>
      <c r="BG5" s="3"/>
      <c r="BH5" s="25">
        <v>0</v>
      </c>
      <c r="BI5" s="3"/>
      <c r="BJ5" s="25">
        <v>0</v>
      </c>
      <c r="BK5" s="3"/>
      <c r="BL5" s="25">
        <v>0</v>
      </c>
      <c r="BM5" s="11"/>
      <c r="BN5" s="11"/>
      <c r="BO5" s="72">
        <f t="shared" ref="BO5:BO11" si="4">SUM(O5,S5,U5,W5,Y5,AA5,AE5,AG5,AI5,AK5,AM5,AQ5,AS5,AU5,AW5,AY5,BC5,BE5, BG5, BI5, BK5)</f>
        <v>0</v>
      </c>
      <c r="BP5" s="77">
        <f t="shared" ref="BP5:BP11" si="5">AVERAGE(P5,T5,V5,X5,Z5,AB5,AF5,AH5,AJ5,AL5,AN5,AR5,AT5,AV5,AX5,AZ5,BD5,BF5, BH5, BJ5, BL5)</f>
        <v>0</v>
      </c>
      <c r="BQ5" s="3"/>
      <c r="BR5" s="25">
        <v>0</v>
      </c>
      <c r="BS5" s="3"/>
      <c r="BT5" s="25">
        <v>0</v>
      </c>
      <c r="BU5" s="3"/>
      <c r="BV5" s="25">
        <v>0</v>
      </c>
      <c r="BW5" s="3"/>
      <c r="BX5" s="25">
        <v>0</v>
      </c>
      <c r="BY5" s="3"/>
      <c r="BZ5" s="25">
        <v>0</v>
      </c>
      <c r="CA5" s="23">
        <f t="shared" ref="CA5:CA11" si="6">SUM(BQ5,BS5,BU5,BW5,BY5)</f>
        <v>0</v>
      </c>
      <c r="CB5" s="83">
        <f t="shared" ref="CB5:CB8" si="7">AVERAGE(BR5,BT5,BV5,BX5,BZ5)</f>
        <v>0</v>
      </c>
      <c r="CC5" s="3"/>
      <c r="CD5" s="25">
        <v>0</v>
      </c>
      <c r="CE5" s="3"/>
      <c r="CF5" s="25">
        <v>0</v>
      </c>
      <c r="CG5" s="3"/>
      <c r="CH5" s="25">
        <v>0</v>
      </c>
      <c r="CI5" s="3"/>
      <c r="CJ5" s="25">
        <v>0</v>
      </c>
      <c r="CK5" s="3"/>
      <c r="CL5" s="25">
        <v>0</v>
      </c>
      <c r="CM5" s="23">
        <f t="shared" ref="CM5:CM8" si="8">SUM(CC5,CE5,CG5,CI5,CK5)</f>
        <v>0</v>
      </c>
      <c r="CN5" s="83">
        <f t="shared" ref="CN5:CN11" si="9">AVERAGE(CD5,CF5,CH5,CJ5,CL5)</f>
        <v>0</v>
      </c>
      <c r="CO5" s="3"/>
      <c r="CP5" s="25">
        <v>0</v>
      </c>
      <c r="CQ5" s="3"/>
      <c r="CR5" s="25">
        <v>0</v>
      </c>
      <c r="CS5" s="3"/>
      <c r="CT5" s="25">
        <v>0</v>
      </c>
      <c r="CU5" s="23"/>
      <c r="CV5" s="23">
        <v>0</v>
      </c>
      <c r="CW5" s="3"/>
      <c r="CX5" s="25">
        <v>0</v>
      </c>
      <c r="CY5" s="23">
        <f t="shared" ref="CY5:CY8" si="10">SUM(CO5,CQ5,CS5,CU5,CW5)</f>
        <v>0</v>
      </c>
      <c r="CZ5" s="83">
        <f t="shared" ref="CZ5:CZ11" si="11">AVERAGE(CP5,CR5,CT5,CV5,CX5)</f>
        <v>0</v>
      </c>
      <c r="DA5" s="3"/>
      <c r="DB5" s="25">
        <v>0</v>
      </c>
      <c r="DC5" s="3"/>
      <c r="DD5" s="25">
        <v>0</v>
      </c>
      <c r="DE5" s="3"/>
      <c r="DF5" s="25">
        <v>0</v>
      </c>
      <c r="DG5" s="3"/>
      <c r="DH5" s="25">
        <v>0</v>
      </c>
      <c r="DI5" s="3"/>
      <c r="DJ5" s="25">
        <v>0</v>
      </c>
      <c r="DK5" s="23">
        <f t="shared" ref="DK5:DK11" si="12">SUM(DA5,DC5,DE5,DG5,DI5)</f>
        <v>0</v>
      </c>
      <c r="DL5" s="83">
        <f t="shared" ref="DL5:DL11" si="13">AVERAGE(DB5,DD5,DF5,DH5,DJ5)</f>
        <v>0</v>
      </c>
      <c r="DM5" s="3"/>
      <c r="DN5" s="25">
        <v>0</v>
      </c>
      <c r="DO5" s="3"/>
      <c r="DP5" s="25">
        <v>0</v>
      </c>
      <c r="DQ5" s="84">
        <f t="shared" ref="DQ5:DQ8" si="14">SUM(BQ5,BS5,BU5,BW5,BY5,CC5,CE5,CG5,CI5,CK5,CO5,CQ5,CS5,CU5,CW5,DA5,DC5,DE5,DG5,DI5,DM5,DO5)</f>
        <v>0</v>
      </c>
      <c r="DR5" s="85">
        <f t="shared" ref="DR5:DR11" si="15">AVERAGE(BR5,BT5,BV5,BX5,BZ5,CD5,CF5,CH5,CJ5,CL5,CP5,CR5,CT5,CX5,DB5,DD5,DF5,DH5,DJ5,DN5,DP5)</f>
        <v>0</v>
      </c>
      <c r="DS5" s="109"/>
      <c r="DT5" s="110">
        <v>0</v>
      </c>
      <c r="DU5" s="3"/>
      <c r="DV5" s="110">
        <v>0</v>
      </c>
      <c r="DW5" s="3"/>
      <c r="DX5" s="110">
        <v>0</v>
      </c>
      <c r="DY5" s="23">
        <f>SUM(DS5,DU5,DW5)</f>
        <v>0</v>
      </c>
      <c r="DZ5" s="83">
        <f t="shared" si="0"/>
        <v>0</v>
      </c>
      <c r="EA5" s="3"/>
      <c r="EB5" s="127">
        <v>0</v>
      </c>
      <c r="EC5" s="3"/>
      <c r="ED5" s="127">
        <v>0</v>
      </c>
      <c r="EE5" s="3"/>
      <c r="EF5" s="127">
        <v>0</v>
      </c>
      <c r="EG5" s="3"/>
      <c r="EH5" s="127">
        <v>0</v>
      </c>
      <c r="EI5" s="3"/>
      <c r="EJ5" s="127">
        <v>0</v>
      </c>
      <c r="EK5" s="23">
        <f t="shared" ref="EK5" si="16">SUM(EA5,EC5,EE5,EG5,EI5)</f>
        <v>0</v>
      </c>
      <c r="EL5" s="83">
        <f t="shared" ref="EL5:EL8" si="17">AVERAGE(EB5,ED5,EF5,EH5,EJ5)</f>
        <v>0</v>
      </c>
      <c r="EM5" s="3"/>
      <c r="EN5" s="127">
        <v>0</v>
      </c>
      <c r="EO5" s="3"/>
      <c r="EP5" s="127">
        <v>0</v>
      </c>
      <c r="EQ5" s="3"/>
      <c r="ER5" s="127">
        <v>0</v>
      </c>
      <c r="ES5" s="3"/>
      <c r="ET5" s="127">
        <v>0</v>
      </c>
      <c r="EU5" s="3"/>
      <c r="EV5" s="127">
        <v>0</v>
      </c>
      <c r="EW5" s="23">
        <f t="shared" ref="EW5" si="18">SUM(EM5,EO5,EQ5,ES5,EU5)</f>
        <v>0</v>
      </c>
      <c r="EX5" s="83">
        <f t="shared" ref="EX5:EX8" si="19">AVERAGE(EN5,EP5,ER5,ET5,EV5)</f>
        <v>0</v>
      </c>
      <c r="EY5" s="3"/>
      <c r="EZ5" s="127">
        <v>0</v>
      </c>
      <c r="FA5" s="3"/>
      <c r="FB5" s="127">
        <v>0</v>
      </c>
      <c r="FC5" s="3"/>
      <c r="FD5" s="127">
        <v>0</v>
      </c>
      <c r="FE5" s="3"/>
      <c r="FF5" s="127">
        <v>0</v>
      </c>
      <c r="FG5" s="3"/>
      <c r="FH5" s="127">
        <v>0</v>
      </c>
      <c r="FI5" s="23">
        <f t="shared" ref="FI5" si="20">SUM(EY5,FA5,FC5,FE5,FG5)</f>
        <v>0</v>
      </c>
      <c r="FJ5" s="83">
        <f t="shared" ref="FJ5:FJ7" si="21">AVERAGE(EZ5,FB5,FD5,FF5,FH5)</f>
        <v>0</v>
      </c>
      <c r="FK5" s="3"/>
      <c r="FL5" s="127">
        <v>0</v>
      </c>
      <c r="FM5" s="3"/>
      <c r="FN5" s="127">
        <v>0</v>
      </c>
      <c r="FO5" s="3"/>
      <c r="FP5" s="127">
        <v>0</v>
      </c>
      <c r="FQ5" s="3"/>
      <c r="FR5" s="127">
        <v>0</v>
      </c>
      <c r="FS5" s="3"/>
      <c r="FT5" s="127">
        <v>0</v>
      </c>
      <c r="FU5" s="23">
        <f t="shared" ref="FU5" si="22">SUM(FK5,FM5,FO5,FQ5,FS5)</f>
        <v>0</v>
      </c>
      <c r="FV5" s="83">
        <f t="shared" ref="FV5:FV8" si="23">AVERAGE(FL5,FN5,FP5,FR5,FT5)</f>
        <v>0</v>
      </c>
      <c r="FW5" s="84">
        <f t="shared" ref="FW5:FW11" si="24">SUM(DY5,EK5,EW5,FI5,FU5)</f>
        <v>0</v>
      </c>
      <c r="FX5" s="134">
        <f t="shared" ref="FX5:FX11" si="25">AVERAGE(DZ5,EL5,EX5,FJ5,FV5)</f>
        <v>0</v>
      </c>
      <c r="FY5" s="3"/>
      <c r="FZ5" s="25">
        <v>0</v>
      </c>
      <c r="GA5" s="3"/>
      <c r="GB5" s="25">
        <v>0</v>
      </c>
      <c r="GC5" s="3"/>
      <c r="GD5" s="25">
        <v>0</v>
      </c>
      <c r="GE5" s="3"/>
      <c r="GF5" s="25">
        <v>0</v>
      </c>
      <c r="GG5" s="3"/>
      <c r="GH5" s="25">
        <v>0</v>
      </c>
      <c r="GI5" s="23">
        <f t="shared" ref="GI5" si="26">SUM(FY5,GA5,GC5,GE5,GG5)</f>
        <v>0</v>
      </c>
      <c r="GJ5" s="83">
        <f t="shared" ref="GJ5:GJ8" si="27">AVERAGE(FZ5,GB5,GD5,GF5,GH5)</f>
        <v>0</v>
      </c>
      <c r="GK5" s="3"/>
      <c r="GL5" s="25">
        <v>0</v>
      </c>
      <c r="GM5" s="3"/>
      <c r="GN5" s="25">
        <v>0</v>
      </c>
      <c r="GO5" s="3"/>
      <c r="GP5" s="25">
        <v>0</v>
      </c>
      <c r="GQ5" s="3"/>
      <c r="GR5" s="25">
        <v>0</v>
      </c>
      <c r="GS5" s="3"/>
      <c r="GT5" s="25">
        <v>0</v>
      </c>
      <c r="GU5" s="23">
        <f t="shared" ref="GU5" si="28">SUM(GK5,GM5,GO5,GQ5,GS5)</f>
        <v>0</v>
      </c>
      <c r="GV5" s="83">
        <f t="shared" ref="GV5:GV8" si="29">AVERAGE(GL5,GN5,GP5,GR5,GT5)</f>
        <v>0</v>
      </c>
      <c r="GW5" s="3"/>
      <c r="GX5" s="25">
        <v>0</v>
      </c>
      <c r="GY5" s="3"/>
      <c r="GZ5" s="25">
        <v>0</v>
      </c>
      <c r="HA5" s="3"/>
      <c r="HB5" s="25">
        <v>0</v>
      </c>
      <c r="HC5" s="3"/>
      <c r="HD5" s="25">
        <v>0</v>
      </c>
      <c r="HE5" s="3"/>
      <c r="HF5" s="25">
        <v>0</v>
      </c>
      <c r="HG5" s="23">
        <f t="shared" ref="HG5" si="30">SUM(GW5,GY5,HA5,HC5,HE5)</f>
        <v>0</v>
      </c>
      <c r="HH5" s="83">
        <f t="shared" ref="HH5:HH8" si="31">AVERAGE(GX5,GZ5,HB5,HD5,HF5)</f>
        <v>0</v>
      </c>
      <c r="HI5" s="3"/>
      <c r="HJ5" s="25">
        <v>0</v>
      </c>
      <c r="HK5" s="3"/>
      <c r="HL5" s="25">
        <v>0</v>
      </c>
      <c r="HM5" s="3"/>
      <c r="HN5" s="25">
        <v>0</v>
      </c>
      <c r="HO5" s="3"/>
      <c r="HP5" s="25">
        <v>0</v>
      </c>
      <c r="HQ5" s="3"/>
      <c r="HR5" s="25">
        <v>0</v>
      </c>
      <c r="HS5" s="23">
        <f t="shared" si="1"/>
        <v>0</v>
      </c>
      <c r="HT5" s="83">
        <f t="shared" si="2"/>
        <v>0</v>
      </c>
      <c r="HU5" s="84">
        <f t="shared" ref="HU5:HU11" si="32">SUM(GI5,GU5,HG5,HS5)</f>
        <v>0</v>
      </c>
      <c r="HV5" s="134">
        <f t="shared" ref="HV5:HV11" si="33">AVERAGE(GJ5,GV5,HH5,HT5)</f>
        <v>0</v>
      </c>
      <c r="HW5" s="3"/>
      <c r="HX5" s="25">
        <v>0</v>
      </c>
      <c r="HY5" s="3"/>
      <c r="HZ5" s="25">
        <v>0</v>
      </c>
      <c r="IA5" s="3"/>
      <c r="IB5" s="25">
        <v>0</v>
      </c>
      <c r="IC5" s="3"/>
      <c r="ID5" s="25">
        <v>0</v>
      </c>
      <c r="IE5" s="3"/>
      <c r="IF5" s="25">
        <v>0</v>
      </c>
      <c r="IG5" s="23">
        <f t="shared" ref="IG5" si="34">SUM(HW5,HY5,IA5,IC5,IE5)</f>
        <v>0</v>
      </c>
      <c r="IH5" s="83">
        <f t="shared" ref="IH5:IH8" si="35">AVERAGE(HX5,HZ5,IB5,ID5,IF5)</f>
        <v>0</v>
      </c>
      <c r="II5" s="3"/>
      <c r="IJ5" s="25">
        <v>0</v>
      </c>
      <c r="IK5" s="3"/>
      <c r="IL5" s="25">
        <v>0</v>
      </c>
      <c r="IM5" s="3"/>
      <c r="IN5" s="25">
        <v>0</v>
      </c>
      <c r="IO5" s="3"/>
      <c r="IP5" s="25">
        <v>0</v>
      </c>
      <c r="IQ5" s="3"/>
      <c r="IR5" s="25">
        <v>0</v>
      </c>
      <c r="IS5" s="23">
        <f t="shared" ref="IS5" si="36">SUM(II5,IK5,IM5,IO5,IQ5)</f>
        <v>0</v>
      </c>
      <c r="IT5" s="83">
        <f t="shared" ref="IT5:IT8" si="37">AVERAGE(IJ5,IL5,IN5,IP5,IR5)</f>
        <v>0</v>
      </c>
      <c r="IU5" s="3"/>
      <c r="IV5" s="25">
        <v>0</v>
      </c>
      <c r="IW5" s="3"/>
      <c r="IX5" s="25">
        <v>0</v>
      </c>
      <c r="IY5" s="3"/>
      <c r="IZ5" s="25">
        <v>0</v>
      </c>
      <c r="JA5" s="3"/>
      <c r="JB5" s="25">
        <v>0</v>
      </c>
      <c r="JC5" s="3"/>
      <c r="JD5" s="25">
        <v>0</v>
      </c>
      <c r="JE5" s="23">
        <f t="shared" ref="JE5:JE11" si="38">SUM(IU5,IW5,IY5,JA5,JC5)</f>
        <v>0</v>
      </c>
      <c r="JF5" s="83">
        <f t="shared" ref="JF5:JF11" si="39">AVERAGE(IV5,IX5,IZ5,JB5,JD5)</f>
        <v>0</v>
      </c>
      <c r="JG5" s="3"/>
      <c r="JH5" s="25">
        <v>0</v>
      </c>
      <c r="JI5" s="3"/>
      <c r="JJ5" s="25">
        <v>0</v>
      </c>
      <c r="JK5" s="3"/>
      <c r="JL5" s="25">
        <v>0</v>
      </c>
      <c r="JM5" s="3"/>
      <c r="JN5" s="25">
        <v>0</v>
      </c>
      <c r="JO5" s="3"/>
      <c r="JP5" s="25">
        <v>0</v>
      </c>
      <c r="JQ5" s="23">
        <f t="shared" ref="JQ5" si="40">SUM(JG5,JI5,JK5,JM5,JO5)</f>
        <v>0</v>
      </c>
      <c r="JR5" s="83">
        <f t="shared" ref="JR5:JR8" si="41">AVERAGE(JH5,JJ5,JL5,JN5,JP5)</f>
        <v>0</v>
      </c>
      <c r="JS5" s="3"/>
      <c r="JT5" s="25">
        <v>0</v>
      </c>
      <c r="JU5" s="3"/>
      <c r="JV5" s="25">
        <v>0</v>
      </c>
      <c r="JW5" s="3"/>
      <c r="JX5" s="25">
        <v>0</v>
      </c>
      <c r="JY5" s="23">
        <f t="shared" ref="JY5:JY8" si="42">SUM(JS5,JU5,JW5)</f>
        <v>0</v>
      </c>
      <c r="JZ5" s="83">
        <f t="shared" ref="JZ5:JZ8" si="43">AVERAGE(JT5,JV5,JX5)</f>
        <v>0</v>
      </c>
      <c r="KA5" s="84">
        <f t="shared" ref="KA5:KA8" si="44">SUM(IG5,IS5,JE5,JQ5,JY5)</f>
        <v>0</v>
      </c>
      <c r="KB5" s="134">
        <f t="shared" ref="KB5:KB8" si="45">AVERAGE(IH5,IT5,JF5,JR5,JZ5)</f>
        <v>0</v>
      </c>
      <c r="KC5" s="3"/>
      <c r="KD5" s="25">
        <v>0</v>
      </c>
      <c r="KE5" s="3"/>
      <c r="KF5" s="25">
        <v>0</v>
      </c>
      <c r="KG5" s="23">
        <f t="shared" ref="KG5:KG11" si="46">SUM(KC5,KE5)</f>
        <v>0</v>
      </c>
      <c r="KH5" s="83">
        <f t="shared" ref="KH5:KH11" si="47">AVERAGE(KB5,KD5,KF5)</f>
        <v>0</v>
      </c>
      <c r="KI5" s="3"/>
      <c r="KJ5" s="25">
        <v>0</v>
      </c>
      <c r="KK5" s="3"/>
      <c r="KL5" s="25">
        <v>0</v>
      </c>
      <c r="KM5" s="3"/>
      <c r="KN5" s="25">
        <v>0</v>
      </c>
      <c r="KO5" s="3"/>
      <c r="KP5" s="25">
        <v>0</v>
      </c>
      <c r="KQ5" s="3"/>
      <c r="KR5" s="25">
        <v>0</v>
      </c>
      <c r="KS5" s="23">
        <f t="shared" ref="KS5" si="48">SUM(KI5,KK5,KM5,KO5,KQ5)</f>
        <v>0</v>
      </c>
      <c r="KT5" s="83">
        <f t="shared" ref="KT5:KT8" si="49">AVERAGE(KJ5,KL5,KN5,KP5,KR5)</f>
        <v>0</v>
      </c>
      <c r="KU5" s="3"/>
      <c r="KV5" s="25">
        <v>0</v>
      </c>
      <c r="KW5" s="3"/>
      <c r="KX5" s="25">
        <v>0</v>
      </c>
      <c r="KY5" s="3"/>
      <c r="KZ5" s="25">
        <v>0</v>
      </c>
      <c r="LA5" s="3"/>
      <c r="LB5" s="25">
        <v>0</v>
      </c>
      <c r="LC5" s="3"/>
      <c r="LD5" s="25">
        <v>0</v>
      </c>
      <c r="LE5" s="23">
        <f t="shared" ref="LE5" si="50">SUM(KU5,KW5,KY5,LA5,LC5)</f>
        <v>0</v>
      </c>
      <c r="LF5" s="83">
        <f t="shared" ref="LF5:LF8" si="51">AVERAGE(KV5,KX5,KZ5,LB5,LD5)</f>
        <v>0</v>
      </c>
      <c r="LG5" s="3"/>
      <c r="LH5" s="25">
        <v>0</v>
      </c>
      <c r="LI5" s="3"/>
      <c r="LJ5" s="25">
        <v>0</v>
      </c>
      <c r="LK5" s="3"/>
      <c r="LL5" s="25">
        <v>0</v>
      </c>
      <c r="LM5" s="3"/>
      <c r="LN5" s="25">
        <v>0</v>
      </c>
      <c r="LO5" s="3"/>
      <c r="LP5" s="25">
        <v>0</v>
      </c>
      <c r="LQ5" s="23">
        <f t="shared" ref="LQ5" si="52">SUM(LG5,LI5,LK5,LM5,LO5)</f>
        <v>0</v>
      </c>
      <c r="LR5" s="83">
        <f t="shared" ref="LR5:LR8" si="53">AVERAGE(LH5,LJ5,LL5,LN5,LP5)</f>
        <v>0</v>
      </c>
      <c r="LS5" s="3"/>
      <c r="LT5" s="25">
        <v>0</v>
      </c>
      <c r="LU5" s="3"/>
      <c r="LV5" s="25">
        <v>0</v>
      </c>
      <c r="LW5" s="3"/>
      <c r="LX5" s="25">
        <v>0</v>
      </c>
      <c r="LY5" s="3"/>
      <c r="LZ5" s="25">
        <v>0</v>
      </c>
      <c r="MA5" s="3"/>
      <c r="MB5" s="25">
        <v>0</v>
      </c>
      <c r="MC5" s="23">
        <f t="shared" ref="MC5" si="54">SUM(LS5,LU5,LW5,LY5,MA5)</f>
        <v>0</v>
      </c>
      <c r="MD5" s="83">
        <f t="shared" ref="MD5:MD8" si="55">AVERAGE(LT5,LV5,LX5,LZ5,MB5)</f>
        <v>0</v>
      </c>
      <c r="ME5" s="84">
        <f t="shared" ref="ME5:ME11" si="56">SUM(KG5,KS5,LE5,LQ5,MC5)</f>
        <v>0</v>
      </c>
      <c r="MF5" s="134">
        <f t="shared" ref="MF5:MF11" si="57">AVERAGE(KH5,KT5,LF5,LR5,MD5)</f>
        <v>0</v>
      </c>
    </row>
    <row r="6" spans="2:344">
      <c r="B6" s="2" t="s">
        <v>50</v>
      </c>
      <c r="C6" s="12">
        <v>58</v>
      </c>
      <c r="D6" s="3">
        <v>32</v>
      </c>
      <c r="E6" s="3"/>
      <c r="F6" s="3"/>
      <c r="G6" s="19">
        <v>0</v>
      </c>
      <c r="H6" s="73"/>
      <c r="I6" s="73"/>
      <c r="J6" s="35">
        <v>3</v>
      </c>
      <c r="K6" s="3">
        <v>4</v>
      </c>
      <c r="L6" s="3"/>
      <c r="M6" s="3">
        <v>2</v>
      </c>
      <c r="N6" s="12">
        <f t="shared" si="3"/>
        <v>41</v>
      </c>
      <c r="O6" s="3">
        <v>2</v>
      </c>
      <c r="P6" s="32">
        <v>1</v>
      </c>
      <c r="Q6" s="73"/>
      <c r="R6" s="73"/>
      <c r="S6" s="35">
        <v>1</v>
      </c>
      <c r="T6" s="25">
        <v>1</v>
      </c>
      <c r="U6" s="3">
        <v>10</v>
      </c>
      <c r="V6" s="25">
        <v>1</v>
      </c>
      <c r="W6" s="3"/>
      <c r="X6" s="25">
        <v>1</v>
      </c>
      <c r="Y6" s="3"/>
      <c r="Z6" s="25">
        <v>1</v>
      </c>
      <c r="AA6" s="35">
        <v>7</v>
      </c>
      <c r="AB6" s="25">
        <v>1</v>
      </c>
      <c r="AC6" s="73"/>
      <c r="AD6" s="73"/>
      <c r="AE6" s="35"/>
      <c r="AF6" s="25">
        <v>1</v>
      </c>
      <c r="AG6" s="3"/>
      <c r="AH6" s="25">
        <v>0.6</v>
      </c>
      <c r="AI6" s="3"/>
      <c r="AJ6" s="25">
        <v>0</v>
      </c>
      <c r="AK6" s="3"/>
      <c r="AL6" s="25">
        <v>0</v>
      </c>
      <c r="AM6" s="3"/>
      <c r="AN6" s="25">
        <v>0</v>
      </c>
      <c r="AO6" s="73"/>
      <c r="AP6" s="73"/>
      <c r="AQ6" s="35"/>
      <c r="AR6" s="25">
        <v>0.7</v>
      </c>
      <c r="AS6" s="3"/>
      <c r="AT6" s="25">
        <v>0.6</v>
      </c>
      <c r="AU6" s="3">
        <v>4</v>
      </c>
      <c r="AV6" s="25">
        <v>0.6</v>
      </c>
      <c r="AW6" s="3"/>
      <c r="AX6" s="25">
        <v>0.7</v>
      </c>
      <c r="AY6" s="3"/>
      <c r="AZ6" s="32">
        <v>0.8</v>
      </c>
      <c r="BA6" s="73"/>
      <c r="BB6" s="73"/>
      <c r="BC6" s="35">
        <v>4</v>
      </c>
      <c r="BD6" s="25">
        <v>1</v>
      </c>
      <c r="BE6" s="3">
        <v>2</v>
      </c>
      <c r="BF6" s="25">
        <v>1</v>
      </c>
      <c r="BG6" s="3"/>
      <c r="BH6" s="25">
        <v>1</v>
      </c>
      <c r="BI6" s="3"/>
      <c r="BJ6" s="25">
        <v>1</v>
      </c>
      <c r="BK6" s="3"/>
      <c r="BL6" s="25">
        <v>1</v>
      </c>
      <c r="BM6" s="11"/>
      <c r="BN6" s="11"/>
      <c r="BO6" s="72">
        <f t="shared" si="4"/>
        <v>30</v>
      </c>
      <c r="BP6" s="77">
        <f t="shared" si="5"/>
        <v>0.76190476190476186</v>
      </c>
      <c r="BQ6" s="3"/>
      <c r="BR6" s="25">
        <v>1</v>
      </c>
      <c r="BS6" s="3"/>
      <c r="BT6" s="25">
        <v>1</v>
      </c>
      <c r="BU6" s="3"/>
      <c r="BV6" s="25">
        <v>1</v>
      </c>
      <c r="BW6" s="3"/>
      <c r="BX6" s="25">
        <v>1</v>
      </c>
      <c r="BY6" s="3"/>
      <c r="BZ6" s="25">
        <v>1</v>
      </c>
      <c r="CA6" s="23">
        <f t="shared" si="6"/>
        <v>0</v>
      </c>
      <c r="CB6" s="83">
        <f t="shared" si="7"/>
        <v>1</v>
      </c>
      <c r="CC6" s="3"/>
      <c r="CD6" s="25">
        <v>1</v>
      </c>
      <c r="CE6" s="3"/>
      <c r="CF6" s="25">
        <v>1</v>
      </c>
      <c r="CG6" s="3"/>
      <c r="CH6" s="25">
        <v>1</v>
      </c>
      <c r="CI6" s="3"/>
      <c r="CJ6" s="127">
        <v>1</v>
      </c>
      <c r="CK6" s="3"/>
      <c r="CL6" s="127">
        <v>1</v>
      </c>
      <c r="CM6" s="23">
        <f t="shared" si="8"/>
        <v>0</v>
      </c>
      <c r="CN6" s="83">
        <f t="shared" si="9"/>
        <v>1</v>
      </c>
      <c r="CO6" s="3"/>
      <c r="CP6" s="25">
        <v>1</v>
      </c>
      <c r="CQ6" s="3"/>
      <c r="CR6" s="25">
        <v>1</v>
      </c>
      <c r="CS6" s="3"/>
      <c r="CT6" s="25">
        <v>1</v>
      </c>
      <c r="CU6" s="23"/>
      <c r="CV6" s="104">
        <v>0</v>
      </c>
      <c r="CW6" s="3"/>
      <c r="CX6" s="25">
        <v>1</v>
      </c>
      <c r="CY6" s="23">
        <f t="shared" si="10"/>
        <v>0</v>
      </c>
      <c r="CZ6" s="83">
        <f t="shared" si="11"/>
        <v>0.8</v>
      </c>
      <c r="DA6" s="3"/>
      <c r="DB6" s="25">
        <v>1</v>
      </c>
      <c r="DC6" s="3">
        <v>74</v>
      </c>
      <c r="DD6" s="25">
        <v>1</v>
      </c>
      <c r="DE6" s="3"/>
      <c r="DF6" s="25">
        <v>1</v>
      </c>
      <c r="DG6" s="3">
        <v>25</v>
      </c>
      <c r="DH6" s="25">
        <v>1</v>
      </c>
      <c r="DI6" s="3"/>
      <c r="DJ6" s="25">
        <v>1</v>
      </c>
      <c r="DK6" s="23">
        <f t="shared" si="12"/>
        <v>99</v>
      </c>
      <c r="DL6" s="83">
        <f t="shared" si="13"/>
        <v>1</v>
      </c>
      <c r="DM6" s="3"/>
      <c r="DN6" s="25">
        <v>0</v>
      </c>
      <c r="DO6" s="3"/>
      <c r="DP6" s="25">
        <v>1</v>
      </c>
      <c r="DQ6" s="84">
        <f t="shared" si="14"/>
        <v>99</v>
      </c>
      <c r="DR6" s="85">
        <f t="shared" si="15"/>
        <v>0.95238095238095233</v>
      </c>
      <c r="DS6" s="109" t="s">
        <v>775</v>
      </c>
      <c r="DT6" s="110">
        <v>0</v>
      </c>
      <c r="DU6" s="3">
        <v>2</v>
      </c>
      <c r="DV6" s="110">
        <v>1</v>
      </c>
      <c r="DW6" s="3">
        <v>3</v>
      </c>
      <c r="DX6" s="110">
        <v>1</v>
      </c>
      <c r="DY6" s="23">
        <f t="shared" ref="DY6:DY11" si="58">SUM(DS6,DU6,DW6)</f>
        <v>5</v>
      </c>
      <c r="DZ6" s="83">
        <f>AVERAGE(DT6,DV6,DX6)</f>
        <v>0.66666666666666663</v>
      </c>
      <c r="EA6" s="3"/>
      <c r="EB6" s="127">
        <v>1</v>
      </c>
      <c r="EC6" s="3"/>
      <c r="ED6" s="127">
        <v>1</v>
      </c>
      <c r="EE6" s="3">
        <v>2</v>
      </c>
      <c r="EF6" s="127">
        <v>1</v>
      </c>
      <c r="EG6" s="3"/>
      <c r="EH6" s="127">
        <v>1</v>
      </c>
      <c r="EI6" s="3"/>
      <c r="EJ6" s="127">
        <v>1</v>
      </c>
      <c r="EK6" s="23">
        <f>SUM(EA6,EC6,EE6,EG6,EI6)</f>
        <v>2</v>
      </c>
      <c r="EL6" s="83">
        <f t="shared" si="17"/>
        <v>1</v>
      </c>
      <c r="EM6" s="3"/>
      <c r="EN6" s="127">
        <v>1</v>
      </c>
      <c r="EO6" s="3"/>
      <c r="EP6" s="127">
        <v>1</v>
      </c>
      <c r="EQ6" s="3"/>
      <c r="ER6" s="127">
        <v>1</v>
      </c>
      <c r="ES6" s="3"/>
      <c r="ET6" s="127">
        <v>1</v>
      </c>
      <c r="EU6" s="3"/>
      <c r="EV6" s="127">
        <v>0</v>
      </c>
      <c r="EW6" s="23">
        <f>SUM(EM6,EO6,EQ6,ES6,EU6)</f>
        <v>0</v>
      </c>
      <c r="EX6" s="83">
        <f t="shared" si="19"/>
        <v>0.8</v>
      </c>
      <c r="EY6" s="3"/>
      <c r="EZ6" s="127">
        <v>0.5</v>
      </c>
      <c r="FA6" s="3">
        <v>11</v>
      </c>
      <c r="FB6" s="127">
        <v>1</v>
      </c>
      <c r="FC6" s="3"/>
      <c r="FD6" s="127">
        <v>0.5</v>
      </c>
      <c r="FE6" s="3"/>
      <c r="FF6" s="127">
        <v>1</v>
      </c>
      <c r="FG6" s="3"/>
      <c r="FH6" s="127">
        <v>1</v>
      </c>
      <c r="FI6" s="23">
        <f>SUM(EY6,FA6,FC6,FE6,FG6)</f>
        <v>11</v>
      </c>
      <c r="FJ6" s="83">
        <f t="shared" si="21"/>
        <v>0.8</v>
      </c>
      <c r="FK6" s="3"/>
      <c r="FL6" s="127">
        <v>1</v>
      </c>
      <c r="FM6" s="3"/>
      <c r="FN6" s="127">
        <v>1</v>
      </c>
      <c r="FO6" s="3">
        <v>4</v>
      </c>
      <c r="FP6" s="127">
        <v>1</v>
      </c>
      <c r="FQ6" s="3"/>
      <c r="FR6" s="127">
        <v>0.5</v>
      </c>
      <c r="FS6" s="3">
        <v>31</v>
      </c>
      <c r="FT6" s="127">
        <v>0.5</v>
      </c>
      <c r="FU6" s="23">
        <f>SUM(FK6,FM6,FO6,FQ6,FS6)</f>
        <v>35</v>
      </c>
      <c r="FV6" s="83">
        <f t="shared" si="23"/>
        <v>0.8</v>
      </c>
      <c r="FW6" s="84">
        <f t="shared" si="24"/>
        <v>53</v>
      </c>
      <c r="FX6" s="134">
        <f t="shared" si="25"/>
        <v>0.81333333333333324</v>
      </c>
      <c r="FY6" s="3"/>
      <c r="FZ6" s="25">
        <v>0.5</v>
      </c>
      <c r="GA6" s="3">
        <v>4</v>
      </c>
      <c r="GB6" s="25">
        <v>1</v>
      </c>
      <c r="GC6" s="3"/>
      <c r="GD6" s="25">
        <v>1</v>
      </c>
      <c r="GE6" s="3"/>
      <c r="GF6" s="25">
        <v>1</v>
      </c>
      <c r="GG6" s="3">
        <v>3</v>
      </c>
      <c r="GH6" s="25">
        <v>1</v>
      </c>
      <c r="GI6" s="23">
        <f>SUM(FY6,GA6,GC6,GE6,GG6)</f>
        <v>7</v>
      </c>
      <c r="GJ6" s="83">
        <f t="shared" si="27"/>
        <v>0.9</v>
      </c>
      <c r="GK6" s="3"/>
      <c r="GL6" s="25">
        <v>0</v>
      </c>
      <c r="GM6" s="3"/>
      <c r="GN6" s="25">
        <v>0</v>
      </c>
      <c r="GO6" s="3"/>
      <c r="GP6" s="25">
        <v>0</v>
      </c>
      <c r="GQ6" s="3"/>
      <c r="GR6" s="25">
        <v>0</v>
      </c>
      <c r="GS6" s="3"/>
      <c r="GT6" s="25">
        <v>0</v>
      </c>
      <c r="GU6" s="23">
        <f>SUM(GK6,GM6,GO6,GQ6,GS6)</f>
        <v>0</v>
      </c>
      <c r="GV6" s="83">
        <f t="shared" si="29"/>
        <v>0</v>
      </c>
      <c r="GW6" s="3"/>
      <c r="GX6" s="25">
        <v>0.5</v>
      </c>
      <c r="GY6" s="3">
        <v>4</v>
      </c>
      <c r="GZ6" s="25">
        <v>1</v>
      </c>
      <c r="HA6" s="3"/>
      <c r="HB6" s="25">
        <v>1</v>
      </c>
      <c r="HC6" s="3"/>
      <c r="HD6" s="25">
        <v>1</v>
      </c>
      <c r="HE6" s="3"/>
      <c r="HF6" s="25">
        <v>1</v>
      </c>
      <c r="HG6" s="23">
        <f>SUM(GW6,GY6,HA6,HC6,HE6)</f>
        <v>4</v>
      </c>
      <c r="HH6" s="83">
        <f t="shared" si="31"/>
        <v>0.9</v>
      </c>
      <c r="HI6" s="3"/>
      <c r="HJ6" s="25">
        <v>0.5</v>
      </c>
      <c r="HK6" s="3"/>
      <c r="HL6" s="25">
        <v>1</v>
      </c>
      <c r="HM6" s="3"/>
      <c r="HN6" s="25">
        <v>1</v>
      </c>
      <c r="HO6" s="3"/>
      <c r="HP6" s="25">
        <v>1</v>
      </c>
      <c r="HQ6" s="3"/>
      <c r="HR6" s="25">
        <v>1</v>
      </c>
      <c r="HS6" s="23">
        <f t="shared" si="1"/>
        <v>0</v>
      </c>
      <c r="HT6" s="83">
        <f t="shared" si="2"/>
        <v>0.9</v>
      </c>
      <c r="HU6" s="84">
        <f t="shared" si="32"/>
        <v>11</v>
      </c>
      <c r="HV6" s="134">
        <f t="shared" si="33"/>
        <v>0.67500000000000004</v>
      </c>
      <c r="HW6" s="3"/>
      <c r="HX6" s="25">
        <v>1</v>
      </c>
      <c r="HY6" s="3"/>
      <c r="HZ6" s="25">
        <v>1</v>
      </c>
      <c r="IA6" s="3">
        <v>3</v>
      </c>
      <c r="IB6" s="25">
        <v>1</v>
      </c>
      <c r="IC6" s="3"/>
      <c r="ID6" s="25">
        <v>1</v>
      </c>
      <c r="IE6" s="3"/>
      <c r="IF6" s="25">
        <v>1</v>
      </c>
      <c r="IG6" s="23">
        <f>SUM(HW6,HY6,IA6,IC6,IE6)</f>
        <v>3</v>
      </c>
      <c r="IH6" s="83">
        <f t="shared" si="35"/>
        <v>1</v>
      </c>
      <c r="II6" s="3"/>
      <c r="IJ6" s="25">
        <v>1</v>
      </c>
      <c r="IK6" s="3"/>
      <c r="IL6" s="25">
        <v>0.5</v>
      </c>
      <c r="IM6" s="3"/>
      <c r="IN6" s="25">
        <v>1</v>
      </c>
      <c r="IO6" s="3"/>
      <c r="IP6" s="25">
        <v>1</v>
      </c>
      <c r="IQ6" s="3"/>
      <c r="IR6" s="25">
        <v>0.5</v>
      </c>
      <c r="IS6" s="23">
        <f>SUM(II6,IK6,IM6,IO6,IQ6)</f>
        <v>0</v>
      </c>
      <c r="IT6" s="83">
        <f t="shared" si="37"/>
        <v>0.8</v>
      </c>
      <c r="IU6" s="3"/>
      <c r="IV6" s="25">
        <v>1</v>
      </c>
      <c r="IW6" s="3"/>
      <c r="IX6" s="25">
        <v>0.3</v>
      </c>
      <c r="IY6" s="3"/>
      <c r="IZ6" s="25">
        <v>0.5</v>
      </c>
      <c r="JA6" s="3"/>
      <c r="JB6" s="25">
        <v>0.3</v>
      </c>
      <c r="JC6" s="3"/>
      <c r="JD6" s="25">
        <v>1</v>
      </c>
      <c r="JE6" s="23">
        <f t="shared" si="38"/>
        <v>0</v>
      </c>
      <c r="JF6" s="83">
        <f t="shared" si="39"/>
        <v>0.62</v>
      </c>
      <c r="JG6" s="3"/>
      <c r="JH6" s="25">
        <v>0.5</v>
      </c>
      <c r="JI6" s="3">
        <v>2</v>
      </c>
      <c r="JJ6" s="25">
        <v>1</v>
      </c>
      <c r="JK6" s="76"/>
      <c r="JL6" s="122">
        <v>1</v>
      </c>
      <c r="JM6" s="76"/>
      <c r="JN6" s="122">
        <v>1</v>
      </c>
      <c r="JO6" s="76"/>
      <c r="JP6" s="122">
        <v>1</v>
      </c>
      <c r="JQ6" s="23">
        <f>SUM(JG6,JI6,JK6,JM6,JO6)</f>
        <v>2</v>
      </c>
      <c r="JR6" s="83">
        <f t="shared" si="41"/>
        <v>0.9</v>
      </c>
      <c r="JS6" s="3"/>
      <c r="JT6" s="25">
        <v>0.5</v>
      </c>
      <c r="JU6" s="3">
        <v>2</v>
      </c>
      <c r="JV6" s="25">
        <v>1</v>
      </c>
      <c r="JW6" s="76"/>
      <c r="JX6" s="25">
        <v>1</v>
      </c>
      <c r="JY6" s="23">
        <f t="shared" si="42"/>
        <v>2</v>
      </c>
      <c r="JZ6" s="83">
        <f t="shared" si="43"/>
        <v>0.83333333333333337</v>
      </c>
      <c r="KA6" s="84">
        <f t="shared" si="44"/>
        <v>7</v>
      </c>
      <c r="KB6" s="134">
        <f t="shared" si="45"/>
        <v>0.83066666666666666</v>
      </c>
      <c r="KC6" s="3"/>
      <c r="KD6" s="25">
        <v>0</v>
      </c>
      <c r="KE6" s="3"/>
      <c r="KF6" s="25">
        <v>0</v>
      </c>
      <c r="KG6" s="23">
        <f t="shared" si="46"/>
        <v>0</v>
      </c>
      <c r="KH6" s="83">
        <f t="shared" si="47"/>
        <v>0.27688888888888891</v>
      </c>
      <c r="KI6" s="3"/>
      <c r="KJ6" s="25">
        <v>0</v>
      </c>
      <c r="KK6" s="3"/>
      <c r="KL6" s="25">
        <v>0</v>
      </c>
      <c r="KM6" s="3"/>
      <c r="KN6" s="25">
        <v>0</v>
      </c>
      <c r="KO6" s="3"/>
      <c r="KP6" s="25">
        <v>0</v>
      </c>
      <c r="KQ6" s="3"/>
      <c r="KR6" s="25">
        <v>0</v>
      </c>
      <c r="KS6" s="23">
        <f>SUM(KI6,KK6,KM6,KO6,KQ6)</f>
        <v>0</v>
      </c>
      <c r="KT6" s="83">
        <f t="shared" si="49"/>
        <v>0</v>
      </c>
      <c r="KU6" s="3"/>
      <c r="KV6" s="25">
        <v>0</v>
      </c>
      <c r="KW6" s="3"/>
      <c r="KX6" s="25">
        <v>0</v>
      </c>
      <c r="KY6" s="3"/>
      <c r="KZ6" s="25">
        <v>0</v>
      </c>
      <c r="LA6" s="3"/>
      <c r="LB6" s="25">
        <v>0</v>
      </c>
      <c r="LC6" s="3"/>
      <c r="LD6" s="25">
        <v>0</v>
      </c>
      <c r="LE6" s="23">
        <f>SUM(KU6,KW6,KY6,LA6,LC6)</f>
        <v>0</v>
      </c>
      <c r="LF6" s="83">
        <f t="shared" si="51"/>
        <v>0</v>
      </c>
      <c r="LG6" s="3"/>
      <c r="LH6" s="25">
        <v>0</v>
      </c>
      <c r="LI6" s="3"/>
      <c r="LJ6" s="25">
        <v>0</v>
      </c>
      <c r="LK6" s="3"/>
      <c r="LL6" s="25">
        <v>0</v>
      </c>
      <c r="LM6" s="3"/>
      <c r="LN6" s="25">
        <v>0</v>
      </c>
      <c r="LO6" s="3"/>
      <c r="LP6" s="25">
        <v>0</v>
      </c>
      <c r="LQ6" s="23">
        <f>SUM(LG6,LI6,LK6,LM6,LO6)</f>
        <v>0</v>
      </c>
      <c r="LR6" s="83">
        <f t="shared" si="53"/>
        <v>0</v>
      </c>
      <c r="LS6" s="3"/>
      <c r="LT6" s="25">
        <v>0</v>
      </c>
      <c r="LU6" s="3"/>
      <c r="LV6" s="25">
        <v>0</v>
      </c>
      <c r="LW6" s="3"/>
      <c r="LX6" s="25">
        <v>0</v>
      </c>
      <c r="LY6" s="3"/>
      <c r="LZ6" s="25">
        <v>0</v>
      </c>
      <c r="MA6" s="3"/>
      <c r="MB6" s="25">
        <v>0</v>
      </c>
      <c r="MC6" s="23">
        <f>SUM(LS6,LU6,LW6,LY6,MA6)</f>
        <v>0</v>
      </c>
      <c r="MD6" s="83">
        <f t="shared" si="55"/>
        <v>0</v>
      </c>
      <c r="ME6" s="84">
        <f t="shared" si="56"/>
        <v>0</v>
      </c>
      <c r="MF6" s="134">
        <f t="shared" si="57"/>
        <v>5.5377777777777783E-2</v>
      </c>
    </row>
    <row r="7" spans="2:344">
      <c r="B7" s="2" t="s">
        <v>54</v>
      </c>
      <c r="C7" s="12"/>
      <c r="D7" s="3"/>
      <c r="E7" s="3"/>
      <c r="F7" s="3"/>
      <c r="G7" s="19"/>
      <c r="H7" s="73"/>
      <c r="I7" s="73"/>
      <c r="J7" s="35"/>
      <c r="K7" s="3"/>
      <c r="L7" s="3"/>
      <c r="M7" s="3"/>
      <c r="N7" s="12">
        <f t="shared" si="3"/>
        <v>0</v>
      </c>
      <c r="O7" s="3"/>
      <c r="P7" s="19">
        <v>0</v>
      </c>
      <c r="Q7" s="73"/>
      <c r="R7" s="73"/>
      <c r="S7" s="35"/>
      <c r="T7" s="25">
        <v>0</v>
      </c>
      <c r="U7" s="3"/>
      <c r="V7" s="25">
        <v>0</v>
      </c>
      <c r="W7" s="37"/>
      <c r="X7" s="25">
        <v>0</v>
      </c>
      <c r="Y7" s="37"/>
      <c r="Z7" s="25">
        <v>0</v>
      </c>
      <c r="AA7" s="3"/>
      <c r="AB7" s="25">
        <v>0</v>
      </c>
      <c r="AC7" s="73"/>
      <c r="AD7" s="73"/>
      <c r="AE7" s="35"/>
      <c r="AF7" s="25">
        <v>0</v>
      </c>
      <c r="AG7" s="3">
        <v>10</v>
      </c>
      <c r="AH7" s="25">
        <v>0.4</v>
      </c>
      <c r="AI7" s="3">
        <v>16</v>
      </c>
      <c r="AJ7" s="25">
        <v>1</v>
      </c>
      <c r="AK7" s="3">
        <v>16</v>
      </c>
      <c r="AL7" s="25">
        <v>1</v>
      </c>
      <c r="AM7" s="3">
        <v>13</v>
      </c>
      <c r="AN7" s="32">
        <v>1</v>
      </c>
      <c r="AO7" s="73"/>
      <c r="AP7" s="73"/>
      <c r="AQ7" s="35">
        <v>3</v>
      </c>
      <c r="AR7" s="25">
        <v>0.3</v>
      </c>
      <c r="AS7" s="3">
        <v>2</v>
      </c>
      <c r="AT7" s="25">
        <v>0.4</v>
      </c>
      <c r="AU7" s="3">
        <v>2</v>
      </c>
      <c r="AV7" s="25">
        <v>0.4</v>
      </c>
      <c r="AW7" s="3">
        <v>2</v>
      </c>
      <c r="AX7" s="25">
        <v>0.3</v>
      </c>
      <c r="AY7" s="3">
        <v>1</v>
      </c>
      <c r="AZ7" s="32">
        <v>0.2</v>
      </c>
      <c r="BA7" s="73"/>
      <c r="BB7" s="73"/>
      <c r="BC7" s="35"/>
      <c r="BD7" s="25">
        <v>0</v>
      </c>
      <c r="BE7" s="3"/>
      <c r="BF7" s="25">
        <v>0</v>
      </c>
      <c r="BG7" s="3"/>
      <c r="BH7" s="25">
        <v>0</v>
      </c>
      <c r="BI7" s="3"/>
      <c r="BJ7" s="25">
        <v>0</v>
      </c>
      <c r="BK7" s="3"/>
      <c r="BL7" s="25">
        <v>0</v>
      </c>
      <c r="BM7" s="11"/>
      <c r="BN7" s="11"/>
      <c r="BO7" s="72">
        <f t="shared" si="4"/>
        <v>65</v>
      </c>
      <c r="BP7" s="77">
        <f t="shared" si="5"/>
        <v>0.23809523809523808</v>
      </c>
      <c r="BQ7" s="3"/>
      <c r="BR7" s="25">
        <v>0</v>
      </c>
      <c r="BS7" s="3"/>
      <c r="BT7" s="25">
        <v>0</v>
      </c>
      <c r="BU7" s="3"/>
      <c r="BV7" s="25">
        <v>0</v>
      </c>
      <c r="BW7" s="3"/>
      <c r="BX7" s="25">
        <v>0</v>
      </c>
      <c r="BY7" s="3"/>
      <c r="BZ7" s="25">
        <v>0</v>
      </c>
      <c r="CA7" s="23">
        <f t="shared" si="6"/>
        <v>0</v>
      </c>
      <c r="CB7" s="83">
        <f t="shared" si="7"/>
        <v>0</v>
      </c>
      <c r="CC7" s="3"/>
      <c r="CD7" s="25">
        <v>0</v>
      </c>
      <c r="CE7" s="3"/>
      <c r="CF7" s="25">
        <v>0</v>
      </c>
      <c r="CG7" s="3"/>
      <c r="CH7" s="25">
        <v>0</v>
      </c>
      <c r="CI7" s="3"/>
      <c r="CJ7" s="25">
        <v>0</v>
      </c>
      <c r="CK7" s="3"/>
      <c r="CL7" s="25">
        <v>0</v>
      </c>
      <c r="CM7" s="23">
        <f t="shared" si="8"/>
        <v>0</v>
      </c>
      <c r="CN7" s="83">
        <f t="shared" si="9"/>
        <v>0</v>
      </c>
      <c r="CO7" s="3"/>
      <c r="CP7" s="25">
        <v>0</v>
      </c>
      <c r="CQ7" s="3"/>
      <c r="CR7" s="25">
        <v>0</v>
      </c>
      <c r="CS7" s="3"/>
      <c r="CT7" s="25">
        <v>0</v>
      </c>
      <c r="CU7" s="23"/>
      <c r="CV7" s="23">
        <v>0</v>
      </c>
      <c r="CW7" s="3"/>
      <c r="CX7" s="25">
        <v>0</v>
      </c>
      <c r="CY7" s="23">
        <f t="shared" si="10"/>
        <v>0</v>
      </c>
      <c r="CZ7" s="83">
        <f t="shared" si="11"/>
        <v>0</v>
      </c>
      <c r="DA7" s="3"/>
      <c r="DB7" s="25">
        <v>0</v>
      </c>
      <c r="DC7" s="3"/>
      <c r="DD7" s="25">
        <v>0</v>
      </c>
      <c r="DE7" s="3"/>
      <c r="DF7" s="25">
        <v>0</v>
      </c>
      <c r="DG7" s="3"/>
      <c r="DH7" s="25">
        <v>0</v>
      </c>
      <c r="DI7" s="3"/>
      <c r="DJ7" s="25">
        <v>0</v>
      </c>
      <c r="DK7" s="23">
        <f t="shared" si="12"/>
        <v>0</v>
      </c>
      <c r="DL7" s="83">
        <f t="shared" si="13"/>
        <v>0</v>
      </c>
      <c r="DM7" s="3"/>
      <c r="DN7" s="25">
        <v>0</v>
      </c>
      <c r="DO7" s="3"/>
      <c r="DP7" s="25">
        <v>0</v>
      </c>
      <c r="DQ7" s="84">
        <f t="shared" si="14"/>
        <v>0</v>
      </c>
      <c r="DR7" s="85">
        <f t="shared" si="15"/>
        <v>0</v>
      </c>
      <c r="DS7" s="109"/>
      <c r="DT7" s="110">
        <v>0</v>
      </c>
      <c r="DU7" s="3"/>
      <c r="DV7" s="110">
        <v>0</v>
      </c>
      <c r="DW7" s="3"/>
      <c r="DX7" s="110">
        <v>0</v>
      </c>
      <c r="DY7" s="23">
        <f t="shared" si="58"/>
        <v>0</v>
      </c>
      <c r="DZ7" s="83">
        <f t="shared" ref="DZ7:DZ11" si="59">AVERAGE(DT7,DV7,DX7)</f>
        <v>0</v>
      </c>
      <c r="EA7" s="3"/>
      <c r="EB7" s="127">
        <v>0</v>
      </c>
      <c r="EC7" s="3"/>
      <c r="ED7" s="127">
        <v>0</v>
      </c>
      <c r="EE7" s="3"/>
      <c r="EF7" s="127">
        <v>0</v>
      </c>
      <c r="EG7" s="3"/>
      <c r="EH7" s="127">
        <v>0</v>
      </c>
      <c r="EI7" s="3"/>
      <c r="EJ7" s="127">
        <v>0</v>
      </c>
      <c r="EK7" s="23">
        <f t="shared" ref="EK7:EK8" si="60">SUM(EA7,EC7,EE7,EG7,EI7)</f>
        <v>0</v>
      </c>
      <c r="EL7" s="83">
        <f t="shared" si="17"/>
        <v>0</v>
      </c>
      <c r="EM7" s="3"/>
      <c r="EN7" s="127">
        <v>0</v>
      </c>
      <c r="EO7" s="3"/>
      <c r="EP7" s="127">
        <v>0</v>
      </c>
      <c r="EQ7" s="3"/>
      <c r="ER7" s="127">
        <v>0</v>
      </c>
      <c r="ES7" s="3"/>
      <c r="ET7" s="127">
        <v>0</v>
      </c>
      <c r="EU7" s="3"/>
      <c r="EV7" s="127">
        <v>0</v>
      </c>
      <c r="EW7" s="23">
        <f t="shared" ref="EW7:EW8" si="61">SUM(EM7,EO7,EQ7,ES7,EU7)</f>
        <v>0</v>
      </c>
      <c r="EX7" s="83">
        <f t="shared" si="19"/>
        <v>0</v>
      </c>
      <c r="EY7" s="3"/>
      <c r="EZ7" s="127">
        <v>0</v>
      </c>
      <c r="FA7" s="3"/>
      <c r="FB7" s="127">
        <v>0</v>
      </c>
      <c r="FC7" s="3"/>
      <c r="FD7" s="127">
        <v>0</v>
      </c>
      <c r="FE7" s="3"/>
      <c r="FF7" s="127">
        <v>0</v>
      </c>
      <c r="FG7" s="3"/>
      <c r="FH7" s="127">
        <v>0</v>
      </c>
      <c r="FI7" s="23">
        <f t="shared" ref="FI7" si="62">SUM(EY7,FA7,FC7,FE7,FG7)</f>
        <v>0</v>
      </c>
      <c r="FJ7" s="83">
        <f t="shared" si="21"/>
        <v>0</v>
      </c>
      <c r="FK7" s="3"/>
      <c r="FL7" s="127">
        <v>0</v>
      </c>
      <c r="FM7" s="3"/>
      <c r="FN7" s="127">
        <v>0</v>
      </c>
      <c r="FO7" s="3"/>
      <c r="FP7" s="127">
        <v>0</v>
      </c>
      <c r="FQ7" s="3"/>
      <c r="FR7" s="127">
        <v>0</v>
      </c>
      <c r="FS7" s="3"/>
      <c r="FT7" s="127">
        <v>0</v>
      </c>
      <c r="FU7" s="23">
        <f t="shared" ref="FU7:FU8" si="63">SUM(FK7,FM7,FO7,FQ7,FS7)</f>
        <v>0</v>
      </c>
      <c r="FV7" s="83">
        <f t="shared" si="23"/>
        <v>0</v>
      </c>
      <c r="FW7" s="84">
        <f>SUM(DY7,EK7,EW7,FI7,FU7)</f>
        <v>0</v>
      </c>
      <c r="FX7" s="134">
        <f t="shared" si="25"/>
        <v>0</v>
      </c>
      <c r="FY7" s="3"/>
      <c r="FZ7" s="25">
        <v>0</v>
      </c>
      <c r="GA7" s="3"/>
      <c r="GB7" s="25">
        <v>0</v>
      </c>
      <c r="GC7" s="3"/>
      <c r="GD7" s="25">
        <v>0</v>
      </c>
      <c r="GE7" s="3"/>
      <c r="GF7" s="25">
        <v>0</v>
      </c>
      <c r="GG7" s="3"/>
      <c r="GH7" s="25">
        <v>0</v>
      </c>
      <c r="GI7" s="23">
        <f t="shared" ref="GI7:GI8" si="64">SUM(FY7,GA7,GC7,GE7,GG7)</f>
        <v>0</v>
      </c>
      <c r="GJ7" s="83">
        <f t="shared" si="27"/>
        <v>0</v>
      </c>
      <c r="GK7" s="3"/>
      <c r="GL7" s="25">
        <v>0</v>
      </c>
      <c r="GM7" s="3"/>
      <c r="GN7" s="25">
        <v>0</v>
      </c>
      <c r="GO7" s="3"/>
      <c r="GP7" s="25">
        <v>0</v>
      </c>
      <c r="GQ7" s="3"/>
      <c r="GR7" s="25">
        <v>0</v>
      </c>
      <c r="GS7" s="3"/>
      <c r="GT7" s="25">
        <v>0</v>
      </c>
      <c r="GU7" s="23">
        <f t="shared" ref="GU7:GU8" si="65">SUM(GK7,GM7,GO7,GQ7,GS7)</f>
        <v>0</v>
      </c>
      <c r="GV7" s="83">
        <f t="shared" si="29"/>
        <v>0</v>
      </c>
      <c r="GW7" s="3"/>
      <c r="GX7" s="25">
        <v>0</v>
      </c>
      <c r="GY7" s="3"/>
      <c r="GZ7" s="25">
        <v>0</v>
      </c>
      <c r="HA7" s="3"/>
      <c r="HB7" s="25">
        <v>0</v>
      </c>
      <c r="HC7" s="3"/>
      <c r="HD7" s="25">
        <v>0</v>
      </c>
      <c r="HE7" s="3"/>
      <c r="HF7" s="25">
        <v>0</v>
      </c>
      <c r="HG7" s="23">
        <f t="shared" ref="HG7:HG8" si="66">SUM(GW7,GY7,HA7,HC7,HE7)</f>
        <v>0</v>
      </c>
      <c r="HH7" s="83">
        <f t="shared" si="31"/>
        <v>0</v>
      </c>
      <c r="HI7" s="3"/>
      <c r="HJ7" s="25">
        <v>0</v>
      </c>
      <c r="HK7" s="3"/>
      <c r="HL7" s="25">
        <v>0</v>
      </c>
      <c r="HM7" s="3"/>
      <c r="HN7" s="25">
        <v>0</v>
      </c>
      <c r="HO7" s="3"/>
      <c r="HP7" s="25">
        <v>0</v>
      </c>
      <c r="HQ7" s="3"/>
      <c r="HR7" s="25">
        <v>0</v>
      </c>
      <c r="HS7" s="23">
        <f t="shared" si="1"/>
        <v>0</v>
      </c>
      <c r="HT7" s="83">
        <f t="shared" si="2"/>
        <v>0</v>
      </c>
      <c r="HU7" s="84">
        <f t="shared" si="32"/>
        <v>0</v>
      </c>
      <c r="HV7" s="134">
        <f t="shared" si="33"/>
        <v>0</v>
      </c>
      <c r="HW7" s="3"/>
      <c r="HX7" s="25">
        <v>0</v>
      </c>
      <c r="HY7" s="3"/>
      <c r="HZ7" s="25">
        <v>0</v>
      </c>
      <c r="IA7" s="3"/>
      <c r="IB7" s="25">
        <v>0</v>
      </c>
      <c r="IC7" s="3"/>
      <c r="ID7" s="25">
        <v>0</v>
      </c>
      <c r="IE7" s="3"/>
      <c r="IF7" s="25">
        <v>0</v>
      </c>
      <c r="IG7" s="23">
        <f t="shared" ref="IG7:IG8" si="67">SUM(HW7,HY7,IA7,IC7,IE7)</f>
        <v>0</v>
      </c>
      <c r="IH7" s="83">
        <f t="shared" si="35"/>
        <v>0</v>
      </c>
      <c r="II7" s="3"/>
      <c r="IJ7" s="25">
        <v>0</v>
      </c>
      <c r="IK7" s="3"/>
      <c r="IL7" s="25">
        <v>0</v>
      </c>
      <c r="IM7" s="3"/>
      <c r="IN7" s="25">
        <v>0</v>
      </c>
      <c r="IO7" s="3"/>
      <c r="IP7" s="25">
        <v>0</v>
      </c>
      <c r="IQ7" s="3"/>
      <c r="IR7" s="25">
        <v>0</v>
      </c>
      <c r="IS7" s="23">
        <f t="shared" ref="IS7:IS8" si="68">SUM(II7,IK7,IM7,IO7,IQ7)</f>
        <v>0</v>
      </c>
      <c r="IT7" s="83">
        <f t="shared" si="37"/>
        <v>0</v>
      </c>
      <c r="IU7" s="3"/>
      <c r="IV7" s="25">
        <v>0</v>
      </c>
      <c r="IW7" s="3"/>
      <c r="IX7" s="25">
        <v>0</v>
      </c>
      <c r="IY7" s="3"/>
      <c r="IZ7" s="25">
        <v>0</v>
      </c>
      <c r="JA7" s="3"/>
      <c r="JB7" s="25">
        <v>0</v>
      </c>
      <c r="JC7" s="3"/>
      <c r="JD7" s="25">
        <v>0</v>
      </c>
      <c r="JE7" s="23">
        <f t="shared" si="38"/>
        <v>0</v>
      </c>
      <c r="JF7" s="83">
        <f t="shared" si="39"/>
        <v>0</v>
      </c>
      <c r="JG7" s="3"/>
      <c r="JH7" s="25">
        <v>0</v>
      </c>
      <c r="JI7" s="3"/>
      <c r="JJ7" s="25">
        <v>0</v>
      </c>
      <c r="JK7" s="3"/>
      <c r="JL7" s="25">
        <v>0</v>
      </c>
      <c r="JM7" s="3"/>
      <c r="JN7" s="25">
        <v>0</v>
      </c>
      <c r="JO7" s="3"/>
      <c r="JP7" s="25">
        <v>0</v>
      </c>
      <c r="JQ7" s="23">
        <f t="shared" ref="JQ7:JQ8" si="69">SUM(JG7,JI7,JK7,JM7,JO7)</f>
        <v>0</v>
      </c>
      <c r="JR7" s="83">
        <f t="shared" si="41"/>
        <v>0</v>
      </c>
      <c r="JS7" s="3"/>
      <c r="JT7" s="25">
        <v>0</v>
      </c>
      <c r="JU7" s="3"/>
      <c r="JV7" s="25">
        <v>0</v>
      </c>
      <c r="JW7" s="3"/>
      <c r="JX7" s="25">
        <v>0</v>
      </c>
      <c r="JY7" s="23">
        <f t="shared" si="42"/>
        <v>0</v>
      </c>
      <c r="JZ7" s="83">
        <f t="shared" si="43"/>
        <v>0</v>
      </c>
      <c r="KA7" s="84">
        <f t="shared" si="44"/>
        <v>0</v>
      </c>
      <c r="KB7" s="134">
        <f t="shared" si="45"/>
        <v>0</v>
      </c>
      <c r="KC7" s="3"/>
      <c r="KD7" s="25">
        <v>0</v>
      </c>
      <c r="KE7" s="3"/>
      <c r="KF7" s="25">
        <v>0</v>
      </c>
      <c r="KG7" s="23">
        <f t="shared" si="46"/>
        <v>0</v>
      </c>
      <c r="KH7" s="83">
        <f t="shared" si="47"/>
        <v>0</v>
      </c>
      <c r="KI7" s="3"/>
      <c r="KJ7" s="25">
        <v>0</v>
      </c>
      <c r="KK7" s="3"/>
      <c r="KL7" s="25">
        <v>0</v>
      </c>
      <c r="KM7" s="3"/>
      <c r="KN7" s="25">
        <v>0</v>
      </c>
      <c r="KO7" s="3"/>
      <c r="KP7" s="25">
        <v>0</v>
      </c>
      <c r="KQ7" s="3"/>
      <c r="KR7" s="25">
        <v>0</v>
      </c>
      <c r="KS7" s="23">
        <f t="shared" ref="KS7:KS8" si="70">SUM(KI7,KK7,KM7,KO7,KQ7)</f>
        <v>0</v>
      </c>
      <c r="KT7" s="83">
        <f t="shared" si="49"/>
        <v>0</v>
      </c>
      <c r="KU7" s="3"/>
      <c r="KV7" s="25">
        <v>0</v>
      </c>
      <c r="KW7" s="3"/>
      <c r="KX7" s="25">
        <v>0</v>
      </c>
      <c r="KY7" s="3"/>
      <c r="KZ7" s="25">
        <v>0</v>
      </c>
      <c r="LA7" s="3"/>
      <c r="LB7" s="25">
        <v>0</v>
      </c>
      <c r="LC7" s="3"/>
      <c r="LD7" s="25">
        <v>0</v>
      </c>
      <c r="LE7" s="23">
        <f t="shared" ref="LE7:LE8" si="71">SUM(KU7,KW7,KY7,LA7,LC7)</f>
        <v>0</v>
      </c>
      <c r="LF7" s="83">
        <f t="shared" si="51"/>
        <v>0</v>
      </c>
      <c r="LG7" s="3"/>
      <c r="LH7" s="25">
        <v>0</v>
      </c>
      <c r="LI7" s="3"/>
      <c r="LJ7" s="25">
        <v>0</v>
      </c>
      <c r="LK7" s="3"/>
      <c r="LL7" s="25">
        <v>0</v>
      </c>
      <c r="LM7" s="3"/>
      <c r="LN7" s="25">
        <v>0</v>
      </c>
      <c r="LO7" s="3"/>
      <c r="LP7" s="25">
        <v>0</v>
      </c>
      <c r="LQ7" s="23">
        <f t="shared" ref="LQ7:LQ8" si="72">SUM(LG7,LI7,LK7,LM7,LO7)</f>
        <v>0</v>
      </c>
      <c r="LR7" s="83">
        <f t="shared" si="53"/>
        <v>0</v>
      </c>
      <c r="LS7" s="3"/>
      <c r="LT7" s="25">
        <v>0</v>
      </c>
      <c r="LU7" s="3"/>
      <c r="LV7" s="25">
        <v>0</v>
      </c>
      <c r="LW7" s="3"/>
      <c r="LX7" s="25">
        <v>0</v>
      </c>
      <c r="LY7" s="3"/>
      <c r="LZ7" s="25">
        <v>0</v>
      </c>
      <c r="MA7" s="3"/>
      <c r="MB7" s="25">
        <v>0</v>
      </c>
      <c r="MC7" s="23">
        <f t="shared" ref="MC7:MC8" si="73">SUM(LS7,LU7,LW7,LY7,MA7)</f>
        <v>0</v>
      </c>
      <c r="MD7" s="83">
        <f t="shared" si="55"/>
        <v>0</v>
      </c>
      <c r="ME7" s="84">
        <f t="shared" si="56"/>
        <v>0</v>
      </c>
      <c r="MF7" s="134">
        <f t="shared" si="57"/>
        <v>0</v>
      </c>
    </row>
    <row r="8" spans="2:344">
      <c r="B8" s="2" t="s">
        <v>52</v>
      </c>
      <c r="C8" s="12"/>
      <c r="D8" s="3"/>
      <c r="E8" s="3"/>
      <c r="F8" s="3"/>
      <c r="G8" s="19"/>
      <c r="H8" s="73"/>
      <c r="I8" s="73"/>
      <c r="J8" s="35"/>
      <c r="K8" s="3"/>
      <c r="L8" s="3"/>
      <c r="M8" s="3"/>
      <c r="N8" s="12">
        <f t="shared" si="3"/>
        <v>0</v>
      </c>
      <c r="O8" s="3"/>
      <c r="P8" s="19">
        <v>0</v>
      </c>
      <c r="Q8" s="73"/>
      <c r="R8" s="73"/>
      <c r="S8" s="35"/>
      <c r="T8" s="25">
        <v>0</v>
      </c>
      <c r="U8" s="3"/>
      <c r="V8" s="25">
        <v>0</v>
      </c>
      <c r="W8" s="3"/>
      <c r="X8" s="25">
        <v>0</v>
      </c>
      <c r="Y8" s="3"/>
      <c r="Z8" s="25">
        <v>0</v>
      </c>
      <c r="AA8" s="3"/>
      <c r="AB8" s="25">
        <v>0</v>
      </c>
      <c r="AC8" s="73"/>
      <c r="AD8" s="73"/>
      <c r="AE8" s="35"/>
      <c r="AF8" s="25">
        <v>0</v>
      </c>
      <c r="AG8" s="3"/>
      <c r="AH8" s="25">
        <v>0</v>
      </c>
      <c r="AI8" s="3"/>
      <c r="AJ8" s="25">
        <v>0</v>
      </c>
      <c r="AK8" s="3"/>
      <c r="AL8" s="25">
        <v>0</v>
      </c>
      <c r="AM8" s="3"/>
      <c r="AN8" s="25">
        <v>0</v>
      </c>
      <c r="AO8" s="73"/>
      <c r="AP8" s="73"/>
      <c r="AQ8" s="35"/>
      <c r="AR8" s="25">
        <v>0</v>
      </c>
      <c r="AS8" s="3"/>
      <c r="AT8" s="25">
        <v>0</v>
      </c>
      <c r="AU8" s="3"/>
      <c r="AV8" s="25">
        <v>0</v>
      </c>
      <c r="AW8" s="3"/>
      <c r="AX8" s="25">
        <v>0</v>
      </c>
      <c r="AY8" s="3"/>
      <c r="AZ8" s="25">
        <v>0</v>
      </c>
      <c r="BA8" s="73"/>
      <c r="BB8" s="73"/>
      <c r="BC8" s="35"/>
      <c r="BD8" s="25">
        <v>0</v>
      </c>
      <c r="BE8" s="3"/>
      <c r="BF8" s="25">
        <v>0</v>
      </c>
      <c r="BG8" s="3"/>
      <c r="BH8" s="25">
        <v>0</v>
      </c>
      <c r="BI8" s="3"/>
      <c r="BJ8" s="25">
        <v>0</v>
      </c>
      <c r="BK8" s="3"/>
      <c r="BL8" s="25">
        <v>0</v>
      </c>
      <c r="BM8" s="11"/>
      <c r="BN8" s="11"/>
      <c r="BO8" s="72">
        <f t="shared" si="4"/>
        <v>0</v>
      </c>
      <c r="BP8" s="77">
        <f t="shared" si="5"/>
        <v>0</v>
      </c>
      <c r="BQ8" s="3"/>
      <c r="BR8" s="25">
        <v>0</v>
      </c>
      <c r="BS8" s="3"/>
      <c r="BT8" s="25">
        <v>0</v>
      </c>
      <c r="BU8" s="3"/>
      <c r="BV8" s="25">
        <v>0</v>
      </c>
      <c r="BW8" s="3"/>
      <c r="BX8" s="25">
        <v>0</v>
      </c>
      <c r="BY8" s="3"/>
      <c r="BZ8" s="25">
        <v>0</v>
      </c>
      <c r="CA8" s="23">
        <f t="shared" si="6"/>
        <v>0</v>
      </c>
      <c r="CB8" s="83">
        <f t="shared" si="7"/>
        <v>0</v>
      </c>
      <c r="CC8" s="3"/>
      <c r="CD8" s="25">
        <v>0</v>
      </c>
      <c r="CE8" s="3"/>
      <c r="CF8" s="25">
        <v>0</v>
      </c>
      <c r="CG8" s="3"/>
      <c r="CH8" s="25">
        <v>0</v>
      </c>
      <c r="CI8" s="3"/>
      <c r="CJ8" s="25">
        <v>0</v>
      </c>
      <c r="CK8" s="3"/>
      <c r="CL8" s="25">
        <v>0</v>
      </c>
      <c r="CM8" s="23">
        <f t="shared" si="8"/>
        <v>0</v>
      </c>
      <c r="CN8" s="83">
        <f t="shared" si="9"/>
        <v>0</v>
      </c>
      <c r="CO8" s="3"/>
      <c r="CP8" s="25">
        <v>0</v>
      </c>
      <c r="CQ8" s="3"/>
      <c r="CR8" s="25">
        <v>0</v>
      </c>
      <c r="CS8" s="3"/>
      <c r="CT8" s="25">
        <v>0</v>
      </c>
      <c r="CU8" s="23"/>
      <c r="CV8" s="23">
        <v>0</v>
      </c>
      <c r="CW8" s="3"/>
      <c r="CX8" s="25">
        <v>0</v>
      </c>
      <c r="CY8" s="23">
        <f t="shared" si="10"/>
        <v>0</v>
      </c>
      <c r="CZ8" s="83">
        <f t="shared" si="11"/>
        <v>0</v>
      </c>
      <c r="DA8" s="3"/>
      <c r="DB8" s="25">
        <v>0</v>
      </c>
      <c r="DC8" s="3"/>
      <c r="DD8" s="25">
        <v>0</v>
      </c>
      <c r="DE8" s="3"/>
      <c r="DF8" s="25">
        <v>0</v>
      </c>
      <c r="DG8" s="3"/>
      <c r="DH8" s="25">
        <v>0</v>
      </c>
      <c r="DI8" s="3"/>
      <c r="DJ8" s="25">
        <v>0</v>
      </c>
      <c r="DK8" s="23">
        <f t="shared" si="12"/>
        <v>0</v>
      </c>
      <c r="DL8" s="83">
        <f t="shared" si="13"/>
        <v>0</v>
      </c>
      <c r="DM8" s="3"/>
      <c r="DN8" s="25">
        <v>0</v>
      </c>
      <c r="DO8" s="3"/>
      <c r="DP8" s="25">
        <v>0</v>
      </c>
      <c r="DQ8" s="84">
        <f t="shared" si="14"/>
        <v>0</v>
      </c>
      <c r="DR8" s="85">
        <f t="shared" si="15"/>
        <v>0</v>
      </c>
      <c r="DS8" s="109"/>
      <c r="DT8" s="110">
        <v>0</v>
      </c>
      <c r="DU8" s="3"/>
      <c r="DV8" s="110">
        <v>0</v>
      </c>
      <c r="DW8" s="3"/>
      <c r="DX8" s="110">
        <v>0</v>
      </c>
      <c r="DY8" s="23">
        <f t="shared" si="58"/>
        <v>0</v>
      </c>
      <c r="DZ8" s="83">
        <f t="shared" si="59"/>
        <v>0</v>
      </c>
      <c r="EA8" s="3"/>
      <c r="EB8" s="127">
        <v>0</v>
      </c>
      <c r="EC8" s="3"/>
      <c r="ED8" s="127">
        <v>0</v>
      </c>
      <c r="EE8" s="3"/>
      <c r="EF8" s="127">
        <v>0</v>
      </c>
      <c r="EG8" s="3"/>
      <c r="EH8" s="127">
        <v>0</v>
      </c>
      <c r="EI8" s="3"/>
      <c r="EJ8" s="127">
        <v>0</v>
      </c>
      <c r="EK8" s="23">
        <f t="shared" si="60"/>
        <v>0</v>
      </c>
      <c r="EL8" s="83">
        <f t="shared" si="17"/>
        <v>0</v>
      </c>
      <c r="EM8" s="3"/>
      <c r="EN8" s="127">
        <v>0</v>
      </c>
      <c r="EO8" s="3"/>
      <c r="EP8" s="127">
        <v>0</v>
      </c>
      <c r="EQ8" s="3"/>
      <c r="ER8" s="127">
        <v>0</v>
      </c>
      <c r="ES8" s="3"/>
      <c r="ET8" s="127">
        <v>0</v>
      </c>
      <c r="EU8" s="3"/>
      <c r="EV8" s="127">
        <v>0</v>
      </c>
      <c r="EW8" s="23">
        <f t="shared" si="61"/>
        <v>0</v>
      </c>
      <c r="EX8" s="83">
        <f t="shared" si="19"/>
        <v>0</v>
      </c>
      <c r="EY8" s="3"/>
      <c r="EZ8" s="127">
        <v>0</v>
      </c>
      <c r="FA8" s="3"/>
      <c r="FB8" s="127">
        <v>0</v>
      </c>
      <c r="FC8" s="3"/>
      <c r="FD8" s="127">
        <v>0</v>
      </c>
      <c r="FE8" s="3"/>
      <c r="FF8" s="127">
        <v>0</v>
      </c>
      <c r="FG8" s="3"/>
      <c r="FH8" s="127">
        <v>0</v>
      </c>
      <c r="FI8" s="23">
        <f t="shared" ref="FI8:FI10" si="74">SUM(EY8,FA8,FC8,FE8,FG8)</f>
        <v>0</v>
      </c>
      <c r="FJ8" s="83">
        <f t="shared" ref="FJ8:FJ10" si="75">AVERAGE(EZ8,FB8,FD8,FF8,FH8)</f>
        <v>0</v>
      </c>
      <c r="FK8" s="3"/>
      <c r="FL8" s="127">
        <v>0</v>
      </c>
      <c r="FM8" s="3"/>
      <c r="FN8" s="127">
        <v>0</v>
      </c>
      <c r="FO8" s="3"/>
      <c r="FP8" s="127">
        <v>0</v>
      </c>
      <c r="FQ8" s="3"/>
      <c r="FR8" s="127">
        <v>0</v>
      </c>
      <c r="FS8" s="3"/>
      <c r="FT8" s="127">
        <v>0</v>
      </c>
      <c r="FU8" s="23">
        <f t="shared" si="63"/>
        <v>0</v>
      </c>
      <c r="FV8" s="83">
        <f t="shared" si="23"/>
        <v>0</v>
      </c>
      <c r="FW8" s="84">
        <f t="shared" si="24"/>
        <v>0</v>
      </c>
      <c r="FX8" s="134">
        <f t="shared" si="25"/>
        <v>0</v>
      </c>
      <c r="FY8" s="3"/>
      <c r="FZ8" s="25">
        <v>0</v>
      </c>
      <c r="GA8" s="3"/>
      <c r="GB8" s="25">
        <v>0</v>
      </c>
      <c r="GC8" s="3"/>
      <c r="GD8" s="25">
        <v>0</v>
      </c>
      <c r="GE8" s="3"/>
      <c r="GF8" s="25">
        <v>0</v>
      </c>
      <c r="GG8" s="3"/>
      <c r="GH8" s="25">
        <v>0</v>
      </c>
      <c r="GI8" s="23">
        <f t="shared" si="64"/>
        <v>0</v>
      </c>
      <c r="GJ8" s="83">
        <f t="shared" si="27"/>
        <v>0</v>
      </c>
      <c r="GK8" s="3"/>
      <c r="GL8" s="25">
        <v>0</v>
      </c>
      <c r="GM8" s="3"/>
      <c r="GN8" s="25">
        <v>0</v>
      </c>
      <c r="GO8" s="3"/>
      <c r="GP8" s="25">
        <v>0</v>
      </c>
      <c r="GQ8" s="3"/>
      <c r="GR8" s="25">
        <v>0</v>
      </c>
      <c r="GS8" s="3"/>
      <c r="GT8" s="25">
        <v>0</v>
      </c>
      <c r="GU8" s="23">
        <f t="shared" si="65"/>
        <v>0</v>
      </c>
      <c r="GV8" s="83">
        <f t="shared" si="29"/>
        <v>0</v>
      </c>
      <c r="GW8" s="3"/>
      <c r="GX8" s="25">
        <v>0</v>
      </c>
      <c r="GY8" s="3"/>
      <c r="GZ8" s="25">
        <v>0</v>
      </c>
      <c r="HA8" s="3"/>
      <c r="HB8" s="25">
        <v>0</v>
      </c>
      <c r="HC8" s="3"/>
      <c r="HD8" s="25">
        <v>0</v>
      </c>
      <c r="HE8" s="3"/>
      <c r="HF8" s="25">
        <v>0</v>
      </c>
      <c r="HG8" s="23">
        <f t="shared" si="66"/>
        <v>0</v>
      </c>
      <c r="HH8" s="83">
        <f t="shared" si="31"/>
        <v>0</v>
      </c>
      <c r="HI8" s="3"/>
      <c r="HJ8" s="25">
        <v>0</v>
      </c>
      <c r="HK8" s="3"/>
      <c r="HL8" s="25">
        <v>0</v>
      </c>
      <c r="HM8" s="3"/>
      <c r="HN8" s="25">
        <v>0</v>
      </c>
      <c r="HO8" s="3"/>
      <c r="HP8" s="25">
        <v>0</v>
      </c>
      <c r="HQ8" s="3"/>
      <c r="HR8" s="25">
        <v>0</v>
      </c>
      <c r="HS8" s="23">
        <f t="shared" si="1"/>
        <v>0</v>
      </c>
      <c r="HT8" s="83">
        <f t="shared" si="2"/>
        <v>0</v>
      </c>
      <c r="HU8" s="84">
        <f t="shared" si="32"/>
        <v>0</v>
      </c>
      <c r="HV8" s="134">
        <f t="shared" si="33"/>
        <v>0</v>
      </c>
      <c r="HW8" s="3"/>
      <c r="HX8" s="25">
        <v>0</v>
      </c>
      <c r="HY8" s="3"/>
      <c r="HZ8" s="25">
        <v>0</v>
      </c>
      <c r="IA8" s="3"/>
      <c r="IB8" s="25">
        <v>0</v>
      </c>
      <c r="IC8" s="3"/>
      <c r="ID8" s="25">
        <v>0</v>
      </c>
      <c r="IE8" s="3"/>
      <c r="IF8" s="25">
        <v>0</v>
      </c>
      <c r="IG8" s="23">
        <f t="shared" si="67"/>
        <v>0</v>
      </c>
      <c r="IH8" s="83">
        <f t="shared" si="35"/>
        <v>0</v>
      </c>
      <c r="II8" s="3"/>
      <c r="IJ8" s="25">
        <v>0</v>
      </c>
      <c r="IK8" s="3"/>
      <c r="IL8" s="25">
        <v>0</v>
      </c>
      <c r="IM8" s="3"/>
      <c r="IN8" s="25">
        <v>0</v>
      </c>
      <c r="IO8" s="3"/>
      <c r="IP8" s="25">
        <v>0</v>
      </c>
      <c r="IQ8" s="3"/>
      <c r="IR8" s="25">
        <v>0</v>
      </c>
      <c r="IS8" s="23">
        <f t="shared" si="68"/>
        <v>0</v>
      </c>
      <c r="IT8" s="83">
        <f t="shared" si="37"/>
        <v>0</v>
      </c>
      <c r="IU8" s="3"/>
      <c r="IV8" s="25">
        <v>0</v>
      </c>
      <c r="IW8" s="3"/>
      <c r="IX8" s="25">
        <v>0</v>
      </c>
      <c r="IY8" s="3"/>
      <c r="IZ8" s="25">
        <v>0</v>
      </c>
      <c r="JA8" s="3"/>
      <c r="JB8" s="25">
        <v>0</v>
      </c>
      <c r="JC8" s="3"/>
      <c r="JD8" s="25">
        <v>0</v>
      </c>
      <c r="JE8" s="23">
        <f t="shared" si="38"/>
        <v>0</v>
      </c>
      <c r="JF8" s="83">
        <f t="shared" si="39"/>
        <v>0</v>
      </c>
      <c r="JG8" s="3"/>
      <c r="JH8" s="25">
        <v>0</v>
      </c>
      <c r="JI8" s="3"/>
      <c r="JJ8" s="25">
        <v>0</v>
      </c>
      <c r="JK8" s="3"/>
      <c r="JL8" s="25">
        <v>0</v>
      </c>
      <c r="JM8" s="3"/>
      <c r="JN8" s="25">
        <v>0</v>
      </c>
      <c r="JO8" s="3"/>
      <c r="JP8" s="25">
        <v>0</v>
      </c>
      <c r="JQ8" s="23">
        <f t="shared" si="69"/>
        <v>0</v>
      </c>
      <c r="JR8" s="83">
        <f t="shared" si="41"/>
        <v>0</v>
      </c>
      <c r="JS8" s="3"/>
      <c r="JT8" s="25">
        <v>0</v>
      </c>
      <c r="JU8" s="3"/>
      <c r="JV8" s="25">
        <v>0</v>
      </c>
      <c r="JW8" s="3"/>
      <c r="JX8" s="25">
        <v>0</v>
      </c>
      <c r="JY8" s="23">
        <f t="shared" si="42"/>
        <v>0</v>
      </c>
      <c r="JZ8" s="83">
        <f t="shared" si="43"/>
        <v>0</v>
      </c>
      <c r="KA8" s="84">
        <f t="shared" si="44"/>
        <v>0</v>
      </c>
      <c r="KB8" s="134">
        <f t="shared" si="45"/>
        <v>0</v>
      </c>
      <c r="KC8" s="3"/>
      <c r="KD8" s="25">
        <v>0</v>
      </c>
      <c r="KE8" s="3"/>
      <c r="KF8" s="25">
        <v>0</v>
      </c>
      <c r="KG8" s="23">
        <f t="shared" si="46"/>
        <v>0</v>
      </c>
      <c r="KH8" s="83">
        <f t="shared" si="47"/>
        <v>0</v>
      </c>
      <c r="KI8" s="3"/>
      <c r="KJ8" s="25">
        <v>0</v>
      </c>
      <c r="KK8" s="3"/>
      <c r="KL8" s="25">
        <v>0</v>
      </c>
      <c r="KM8" s="3"/>
      <c r="KN8" s="25">
        <v>0</v>
      </c>
      <c r="KO8" s="3"/>
      <c r="KP8" s="25">
        <v>0</v>
      </c>
      <c r="KQ8" s="3"/>
      <c r="KR8" s="25">
        <v>0</v>
      </c>
      <c r="KS8" s="23">
        <f t="shared" si="70"/>
        <v>0</v>
      </c>
      <c r="KT8" s="83">
        <f t="shared" si="49"/>
        <v>0</v>
      </c>
      <c r="KU8" s="3"/>
      <c r="KV8" s="25">
        <v>0</v>
      </c>
      <c r="KW8" s="3"/>
      <c r="KX8" s="25">
        <v>0</v>
      </c>
      <c r="KY8" s="3"/>
      <c r="KZ8" s="25">
        <v>0</v>
      </c>
      <c r="LA8" s="3"/>
      <c r="LB8" s="25">
        <v>0</v>
      </c>
      <c r="LC8" s="3"/>
      <c r="LD8" s="25">
        <v>0</v>
      </c>
      <c r="LE8" s="23">
        <f t="shared" si="71"/>
        <v>0</v>
      </c>
      <c r="LF8" s="83">
        <f t="shared" si="51"/>
        <v>0</v>
      </c>
      <c r="LG8" s="3"/>
      <c r="LH8" s="25">
        <v>0</v>
      </c>
      <c r="LI8" s="3"/>
      <c r="LJ8" s="25">
        <v>0</v>
      </c>
      <c r="LK8" s="3"/>
      <c r="LL8" s="25">
        <v>0</v>
      </c>
      <c r="LM8" s="3"/>
      <c r="LN8" s="25">
        <v>0</v>
      </c>
      <c r="LO8" s="3"/>
      <c r="LP8" s="25">
        <v>0</v>
      </c>
      <c r="LQ8" s="23">
        <f t="shared" si="72"/>
        <v>0</v>
      </c>
      <c r="LR8" s="83">
        <f t="shared" si="53"/>
        <v>0</v>
      </c>
      <c r="LS8" s="3"/>
      <c r="LT8" s="25">
        <v>0</v>
      </c>
      <c r="LU8" s="3"/>
      <c r="LV8" s="25">
        <v>0</v>
      </c>
      <c r="LW8" s="3"/>
      <c r="LX8" s="25">
        <v>0</v>
      </c>
      <c r="LY8" s="3"/>
      <c r="LZ8" s="25">
        <v>0</v>
      </c>
      <c r="MA8" s="3"/>
      <c r="MB8" s="25">
        <v>0</v>
      </c>
      <c r="MC8" s="23">
        <f t="shared" si="73"/>
        <v>0</v>
      </c>
      <c r="MD8" s="83">
        <f t="shared" si="55"/>
        <v>0</v>
      </c>
      <c r="ME8" s="84">
        <f t="shared" si="56"/>
        <v>0</v>
      </c>
      <c r="MF8" s="134">
        <f t="shared" si="57"/>
        <v>0</v>
      </c>
    </row>
    <row r="9" spans="2:344">
      <c r="B9" s="2" t="s">
        <v>56</v>
      </c>
      <c r="C9" s="12"/>
      <c r="D9" s="3"/>
      <c r="E9" s="3"/>
      <c r="F9" s="3"/>
      <c r="G9" s="19"/>
      <c r="H9" s="73"/>
      <c r="I9" s="73"/>
      <c r="J9" s="35"/>
      <c r="K9" s="3"/>
      <c r="L9" s="3"/>
      <c r="M9" s="3"/>
      <c r="N9" s="12"/>
      <c r="O9" s="3"/>
      <c r="P9" s="19">
        <v>0</v>
      </c>
      <c r="Q9" s="73"/>
      <c r="R9" s="73"/>
      <c r="S9" s="35"/>
      <c r="T9" s="25">
        <v>0</v>
      </c>
      <c r="U9" s="3"/>
      <c r="V9" s="25">
        <v>0</v>
      </c>
      <c r="W9" s="36"/>
      <c r="X9" s="25">
        <v>0</v>
      </c>
      <c r="Y9" s="36"/>
      <c r="Z9" s="25">
        <v>0</v>
      </c>
      <c r="AA9" s="3"/>
      <c r="AB9" s="25">
        <v>0</v>
      </c>
      <c r="AC9" s="73"/>
      <c r="AD9" s="73"/>
      <c r="AE9" s="35"/>
      <c r="AF9" s="25">
        <v>0</v>
      </c>
      <c r="AG9" s="3"/>
      <c r="AH9" s="25">
        <v>0</v>
      </c>
      <c r="AI9" s="3"/>
      <c r="AJ9" s="25">
        <v>0</v>
      </c>
      <c r="AK9" s="3"/>
      <c r="AL9" s="25">
        <v>0</v>
      </c>
      <c r="AM9" s="3"/>
      <c r="AN9" s="25">
        <v>0</v>
      </c>
      <c r="AO9" s="73"/>
      <c r="AP9" s="73"/>
      <c r="AQ9" s="35"/>
      <c r="AR9" s="25">
        <v>0</v>
      </c>
      <c r="AS9" s="3"/>
      <c r="AT9" s="25">
        <v>0</v>
      </c>
      <c r="AU9" s="3"/>
      <c r="AV9" s="25">
        <v>0</v>
      </c>
      <c r="AW9" s="3"/>
      <c r="AX9" s="25">
        <v>0</v>
      </c>
      <c r="AY9" s="3"/>
      <c r="AZ9" s="25">
        <v>0</v>
      </c>
      <c r="BA9" s="73"/>
      <c r="BB9" s="73"/>
      <c r="BC9" s="35"/>
      <c r="BD9" s="25">
        <v>0</v>
      </c>
      <c r="BE9" s="3"/>
      <c r="BF9" s="25">
        <v>0</v>
      </c>
      <c r="BG9" s="3"/>
      <c r="BH9" s="25">
        <v>0</v>
      </c>
      <c r="BI9" s="3"/>
      <c r="BJ9" s="25">
        <v>0</v>
      </c>
      <c r="BK9" s="3"/>
      <c r="BL9" s="25">
        <v>0</v>
      </c>
      <c r="BM9" s="11"/>
      <c r="BN9" s="11"/>
      <c r="BO9" s="72">
        <f t="shared" si="4"/>
        <v>0</v>
      </c>
      <c r="BP9" s="77">
        <f t="shared" si="5"/>
        <v>0</v>
      </c>
      <c r="BQ9" s="3"/>
      <c r="BR9" s="25">
        <v>0</v>
      </c>
      <c r="BS9" s="3"/>
      <c r="BT9" s="25">
        <v>0</v>
      </c>
      <c r="BU9" s="3"/>
      <c r="BV9" s="25">
        <v>0</v>
      </c>
      <c r="BW9" s="3"/>
      <c r="BX9" s="25">
        <v>0</v>
      </c>
      <c r="BY9" s="3"/>
      <c r="BZ9" s="25">
        <v>0</v>
      </c>
      <c r="CA9" s="23">
        <f t="shared" si="6"/>
        <v>0</v>
      </c>
      <c r="CB9" s="83">
        <v>0</v>
      </c>
      <c r="CC9" s="3"/>
      <c r="CD9" s="25">
        <v>0</v>
      </c>
      <c r="CE9" s="3"/>
      <c r="CF9" s="25">
        <v>0</v>
      </c>
      <c r="CG9" s="3"/>
      <c r="CH9" s="25">
        <v>0</v>
      </c>
      <c r="CI9" s="3"/>
      <c r="CJ9" s="25">
        <v>0</v>
      </c>
      <c r="CK9" s="3"/>
      <c r="CL9" s="25">
        <v>0</v>
      </c>
      <c r="CM9" s="23">
        <v>0</v>
      </c>
      <c r="CN9" s="83">
        <f t="shared" si="9"/>
        <v>0</v>
      </c>
      <c r="CO9" s="3"/>
      <c r="CP9" s="25">
        <v>0</v>
      </c>
      <c r="CQ9" s="3"/>
      <c r="CR9" s="25">
        <v>0</v>
      </c>
      <c r="CS9" s="3"/>
      <c r="CT9" s="25">
        <v>0</v>
      </c>
      <c r="CU9" s="23"/>
      <c r="CV9" s="23">
        <v>0</v>
      </c>
      <c r="CW9" s="3"/>
      <c r="CX9" s="25">
        <v>0</v>
      </c>
      <c r="CY9" s="23"/>
      <c r="CZ9" s="83">
        <f t="shared" si="11"/>
        <v>0</v>
      </c>
      <c r="DA9" s="3"/>
      <c r="DB9" s="25">
        <v>0</v>
      </c>
      <c r="DC9" s="3"/>
      <c r="DD9" s="25">
        <v>0</v>
      </c>
      <c r="DE9" s="3"/>
      <c r="DF9" s="25">
        <v>0</v>
      </c>
      <c r="DG9" s="3"/>
      <c r="DH9" s="25">
        <v>0</v>
      </c>
      <c r="DI9" s="3"/>
      <c r="DJ9" s="25">
        <v>0</v>
      </c>
      <c r="DK9" s="23">
        <f t="shared" si="12"/>
        <v>0</v>
      </c>
      <c r="DL9" s="83">
        <f t="shared" si="13"/>
        <v>0</v>
      </c>
      <c r="DM9" s="3"/>
      <c r="DN9" s="25">
        <v>0</v>
      </c>
      <c r="DO9" s="3"/>
      <c r="DP9" s="25">
        <v>0</v>
      </c>
      <c r="DQ9" s="84"/>
      <c r="DR9" s="85">
        <f t="shared" si="15"/>
        <v>0</v>
      </c>
      <c r="DS9" s="109"/>
      <c r="DT9" s="110">
        <v>0</v>
      </c>
      <c r="DU9" s="3"/>
      <c r="DV9" s="110">
        <v>0</v>
      </c>
      <c r="DW9" s="3"/>
      <c r="DX9" s="110">
        <v>0</v>
      </c>
      <c r="DY9" s="23">
        <f t="shared" si="58"/>
        <v>0</v>
      </c>
      <c r="DZ9" s="83">
        <f t="shared" si="59"/>
        <v>0</v>
      </c>
      <c r="EA9" s="3"/>
      <c r="EB9" s="127">
        <v>0</v>
      </c>
      <c r="EC9" s="3"/>
      <c r="ED9" s="127">
        <v>0</v>
      </c>
      <c r="EE9" s="3"/>
      <c r="EF9" s="127">
        <v>0</v>
      </c>
      <c r="EG9" s="3"/>
      <c r="EH9" s="127">
        <v>0</v>
      </c>
      <c r="EI9" s="3"/>
      <c r="EJ9" s="127">
        <v>0</v>
      </c>
      <c r="EK9" s="23">
        <f t="shared" ref="EK9" si="76">SUM(EA9,EC9,EE9,EG9,EI9)</f>
        <v>0</v>
      </c>
      <c r="EL9" s="83">
        <f t="shared" ref="EL9" si="77">AVERAGE(EB9,ED9,EF9,EH9,EJ9)</f>
        <v>0</v>
      </c>
      <c r="EM9" s="3"/>
      <c r="EN9" s="127">
        <v>0</v>
      </c>
      <c r="EO9" s="3"/>
      <c r="EP9" s="127">
        <v>0</v>
      </c>
      <c r="EQ9" s="3"/>
      <c r="ER9" s="127">
        <v>0</v>
      </c>
      <c r="ES9" s="3"/>
      <c r="ET9" s="127">
        <v>0</v>
      </c>
      <c r="EU9" s="3"/>
      <c r="EV9" s="127">
        <v>0</v>
      </c>
      <c r="EW9" s="23">
        <f t="shared" ref="EW9:EW10" si="78">SUM(EM9,EO9,EQ9,ES9,EU9)</f>
        <v>0</v>
      </c>
      <c r="EX9" s="83">
        <f t="shared" ref="EX9:EX10" si="79">AVERAGE(EN9,EP9,ER9,ET9,EV9)</f>
        <v>0</v>
      </c>
      <c r="EY9" s="3"/>
      <c r="EZ9" s="127">
        <v>0</v>
      </c>
      <c r="FA9" s="3"/>
      <c r="FB9" s="127">
        <v>0</v>
      </c>
      <c r="FC9" s="3"/>
      <c r="FD9" s="127">
        <v>0</v>
      </c>
      <c r="FE9" s="3"/>
      <c r="FF9" s="127">
        <v>0</v>
      </c>
      <c r="FG9" s="3"/>
      <c r="FH9" s="127">
        <v>0</v>
      </c>
      <c r="FI9" s="23">
        <f t="shared" si="74"/>
        <v>0</v>
      </c>
      <c r="FJ9" s="83">
        <f t="shared" si="75"/>
        <v>0</v>
      </c>
      <c r="FK9" s="3"/>
      <c r="FL9" s="127">
        <v>0</v>
      </c>
      <c r="FM9" s="3"/>
      <c r="FN9" s="127">
        <v>0</v>
      </c>
      <c r="FO9" s="3"/>
      <c r="FP9" s="127">
        <v>0</v>
      </c>
      <c r="FQ9" s="3"/>
      <c r="FR9" s="127">
        <v>0</v>
      </c>
      <c r="FS9" s="3"/>
      <c r="FT9" s="127">
        <v>0</v>
      </c>
      <c r="FU9" s="23">
        <f t="shared" ref="FU9:FU11" si="80">SUM(FK9,FM9,FO9,FQ9,FS9)</f>
        <v>0</v>
      </c>
      <c r="FV9" s="83">
        <f t="shared" ref="FV9:FV11" si="81">AVERAGE(FL9,FN9,FP9,FR9,FT9)</f>
        <v>0</v>
      </c>
      <c r="FW9" s="84">
        <f t="shared" ref="FW9:FW10" si="82">SUM(DY9,EK9,EW9,FI9,FU9)</f>
        <v>0</v>
      </c>
      <c r="FX9" s="134">
        <f t="shared" ref="FX9:FX10" si="83">AVERAGE(DZ9,EL9,EX9,FJ9,FV9)</f>
        <v>0</v>
      </c>
      <c r="FY9" s="36"/>
      <c r="FZ9" s="92">
        <v>0</v>
      </c>
      <c r="GA9" s="36"/>
      <c r="GB9" s="92">
        <v>0</v>
      </c>
      <c r="GC9" s="36"/>
      <c r="GD9" s="92">
        <v>0</v>
      </c>
      <c r="GE9" s="36"/>
      <c r="GF9" s="92">
        <v>0</v>
      </c>
      <c r="GG9" s="36"/>
      <c r="GH9" s="92">
        <v>0</v>
      </c>
      <c r="GI9" s="23">
        <f t="shared" ref="GI9:GI11" si="84">SUM(FY9,GA9,GC9,GE9,GG9)</f>
        <v>0</v>
      </c>
      <c r="GJ9" s="83">
        <f t="shared" ref="GJ9:GJ11" si="85">AVERAGE(FZ9,GB9,GD9,GF9,GH9)</f>
        <v>0</v>
      </c>
      <c r="GK9" s="36"/>
      <c r="GL9" s="92">
        <v>0</v>
      </c>
      <c r="GM9" s="36"/>
      <c r="GN9" s="92">
        <v>0</v>
      </c>
      <c r="GO9" s="36"/>
      <c r="GP9" s="92">
        <v>0</v>
      </c>
      <c r="GQ9" s="36"/>
      <c r="GR9" s="92">
        <v>0</v>
      </c>
      <c r="GS9" s="36"/>
      <c r="GT9" s="92">
        <v>0</v>
      </c>
      <c r="GU9" s="23">
        <f t="shared" ref="GU9:GU10" si="86">SUM(GK9,GM9,GO9,GQ9,GS9)</f>
        <v>0</v>
      </c>
      <c r="GV9" s="83">
        <f t="shared" ref="GV9:GV10" si="87">AVERAGE(GL9,GN9,GP9,GR9,GT9)</f>
        <v>0</v>
      </c>
      <c r="GW9" s="36"/>
      <c r="GX9" s="92">
        <v>0</v>
      </c>
      <c r="GY9" s="36"/>
      <c r="GZ9" s="92">
        <v>0</v>
      </c>
      <c r="HA9" s="36"/>
      <c r="HB9" s="92">
        <v>0</v>
      </c>
      <c r="HC9" s="36"/>
      <c r="HD9" s="92">
        <v>0</v>
      </c>
      <c r="HE9" s="36"/>
      <c r="HF9" s="92">
        <v>0</v>
      </c>
      <c r="HG9" s="23">
        <f t="shared" ref="HG9:HG10" si="88">SUM(GW9,GY9,HA9,HC9,HE9)</f>
        <v>0</v>
      </c>
      <c r="HH9" s="83">
        <f t="shared" ref="HH9:HH10" si="89">AVERAGE(GX9,GZ9,HB9,HD9,HF9)</f>
        <v>0</v>
      </c>
      <c r="HI9" s="36"/>
      <c r="HJ9" s="92">
        <v>0</v>
      </c>
      <c r="HK9" s="36"/>
      <c r="HL9" s="92">
        <v>0</v>
      </c>
      <c r="HM9" s="36"/>
      <c r="HN9" s="92">
        <v>0</v>
      </c>
      <c r="HO9" s="36"/>
      <c r="HP9" s="92">
        <v>0</v>
      </c>
      <c r="HQ9" s="36"/>
      <c r="HR9" s="92">
        <v>0</v>
      </c>
      <c r="HS9" s="23">
        <f t="shared" ref="HS9" si="90">SUM(HI9,HK9,HM9,HO9,HQ9)</f>
        <v>0</v>
      </c>
      <c r="HT9" s="83">
        <f t="shared" ref="HT9" si="91">AVERAGE(HJ9,HL9,HN9,HP9,HR9)</f>
        <v>0</v>
      </c>
      <c r="HU9" s="84">
        <f t="shared" ref="HU9" si="92">SUM(GI9,GU9,HG9,HS9)</f>
        <v>0</v>
      </c>
      <c r="HV9" s="134">
        <f t="shared" ref="HV9" si="93">AVERAGE(GJ9,GV9,HH9,HT9)</f>
        <v>0</v>
      </c>
      <c r="HW9" s="36"/>
      <c r="HX9" s="25">
        <v>0</v>
      </c>
      <c r="HY9" s="36"/>
      <c r="HZ9" s="25">
        <v>0</v>
      </c>
      <c r="IA9" s="36"/>
      <c r="IB9" s="25">
        <v>0</v>
      </c>
      <c r="IC9" s="36"/>
      <c r="ID9" s="25">
        <v>0</v>
      </c>
      <c r="IE9" s="36"/>
      <c r="IF9" s="25">
        <v>0</v>
      </c>
      <c r="IG9" s="23">
        <f t="shared" ref="IG9:IG10" si="94">SUM(HW9,HY9,IA9,IC9,IE9)</f>
        <v>0</v>
      </c>
      <c r="IH9" s="83">
        <f t="shared" ref="IH9:IH10" si="95">AVERAGE(HX9,HZ9,IB9,ID9,IF9)</f>
        <v>0</v>
      </c>
      <c r="II9" s="36"/>
      <c r="IJ9" s="25">
        <v>0</v>
      </c>
      <c r="IK9" s="36"/>
      <c r="IL9" s="25">
        <v>0</v>
      </c>
      <c r="IM9" s="36"/>
      <c r="IN9" s="25">
        <v>0</v>
      </c>
      <c r="IO9" s="36"/>
      <c r="IP9" s="25">
        <v>0</v>
      </c>
      <c r="IQ9" s="36"/>
      <c r="IR9" s="25">
        <v>0</v>
      </c>
      <c r="IS9" s="23">
        <f t="shared" ref="IS9:IS11" si="96">SUM(II9,IK9,IM9,IO9,IQ9)</f>
        <v>0</v>
      </c>
      <c r="IT9" s="83">
        <f t="shared" ref="IT9:IT11" si="97">AVERAGE(IJ9,IL9,IN9,IP9,IR9)</f>
        <v>0</v>
      </c>
      <c r="IU9" s="36"/>
      <c r="IV9" s="25">
        <v>0</v>
      </c>
      <c r="IW9" s="36"/>
      <c r="IX9" s="25">
        <v>0</v>
      </c>
      <c r="IY9" s="36"/>
      <c r="IZ9" s="25">
        <v>0</v>
      </c>
      <c r="JA9" s="36"/>
      <c r="JB9" s="25">
        <v>0</v>
      </c>
      <c r="JC9" s="36"/>
      <c r="JD9" s="25">
        <v>0</v>
      </c>
      <c r="JE9" s="23">
        <f t="shared" si="38"/>
        <v>0</v>
      </c>
      <c r="JF9" s="83">
        <f t="shared" si="39"/>
        <v>0</v>
      </c>
      <c r="JG9" s="36"/>
      <c r="JH9" s="25">
        <v>0.5</v>
      </c>
      <c r="JI9" s="36"/>
      <c r="JJ9" s="25">
        <v>0</v>
      </c>
      <c r="JK9" s="36"/>
      <c r="JL9" s="25">
        <v>0</v>
      </c>
      <c r="JM9" s="36"/>
      <c r="JN9" s="25">
        <v>0</v>
      </c>
      <c r="JO9" s="36"/>
      <c r="JP9" s="25">
        <v>0</v>
      </c>
      <c r="JQ9" s="23">
        <f t="shared" ref="JQ9:JQ11" si="98">SUM(JG9,JI9,JK9,JM9,JO9)</f>
        <v>0</v>
      </c>
      <c r="JR9" s="83">
        <f t="shared" ref="JR9:JR11" si="99">AVERAGE(JH9,JJ9,JL9,JN9,JP9)</f>
        <v>0.1</v>
      </c>
      <c r="JS9" s="36"/>
      <c r="JT9" s="25">
        <v>0.5</v>
      </c>
      <c r="JU9" s="36"/>
      <c r="JV9" s="25">
        <v>0</v>
      </c>
      <c r="JW9" s="36"/>
      <c r="JX9" s="25">
        <v>0</v>
      </c>
      <c r="JY9" s="23">
        <f t="shared" ref="JY9:JY11" si="100">SUM(JS9,JU9,JW9)</f>
        <v>0</v>
      </c>
      <c r="JZ9" s="83">
        <f t="shared" ref="JZ9:JZ11" si="101">AVERAGE(JT9,JV9,JX9)</f>
        <v>0.16666666666666666</v>
      </c>
      <c r="KA9" s="84">
        <f t="shared" ref="KA9:KA11" si="102">SUM(IG9,IS9,JE9,JQ9,JY9)</f>
        <v>0</v>
      </c>
      <c r="KB9" s="134">
        <f t="shared" ref="KB9:KB11" si="103">AVERAGE(IH9,IT9,JF9,JR9,JZ9)</f>
        <v>5.333333333333333E-2</v>
      </c>
      <c r="KC9" s="3"/>
      <c r="KD9" s="25">
        <v>0</v>
      </c>
      <c r="KE9" s="3"/>
      <c r="KF9" s="25">
        <v>0</v>
      </c>
      <c r="KG9" s="23"/>
      <c r="KH9" s="83"/>
      <c r="KI9" s="36"/>
      <c r="KJ9" s="25"/>
      <c r="KK9" s="36"/>
      <c r="KL9" s="25"/>
      <c r="KM9" s="36"/>
      <c r="KN9" s="25"/>
      <c r="KO9" s="36"/>
      <c r="KP9" s="25"/>
      <c r="KQ9" s="36"/>
      <c r="KR9" s="25"/>
      <c r="KS9" s="93"/>
      <c r="KT9" s="95"/>
      <c r="KU9" s="36"/>
      <c r="KV9" s="25"/>
      <c r="KW9" s="36"/>
      <c r="KX9" s="25"/>
      <c r="KY9" s="36"/>
      <c r="KZ9" s="25"/>
      <c r="LA9" s="36"/>
      <c r="LB9" s="25"/>
      <c r="LC9" s="36"/>
      <c r="LD9" s="25"/>
      <c r="LE9" s="93"/>
      <c r="LF9" s="95"/>
      <c r="LG9" s="36"/>
      <c r="LH9" s="25"/>
      <c r="LI9" s="36"/>
      <c r="LJ9" s="25"/>
      <c r="LK9" s="36"/>
      <c r="LL9" s="25"/>
      <c r="LM9" s="36"/>
      <c r="LN9" s="25"/>
      <c r="LO9" s="36"/>
      <c r="LP9" s="25"/>
      <c r="LQ9" s="93"/>
      <c r="LR9" s="95"/>
      <c r="LS9" s="36"/>
      <c r="LT9" s="25"/>
      <c r="LU9" s="36"/>
      <c r="LV9" s="25"/>
      <c r="LW9" s="36"/>
      <c r="LX9" s="25"/>
      <c r="LY9" s="36"/>
      <c r="LZ9" s="25"/>
      <c r="MA9" s="36"/>
      <c r="MB9" s="25"/>
      <c r="MC9" s="93"/>
      <c r="MD9" s="95"/>
      <c r="ME9" s="84"/>
      <c r="MF9" s="134"/>
    </row>
    <row r="10" spans="2:344">
      <c r="B10" s="2" t="s">
        <v>21</v>
      </c>
      <c r="C10" s="12"/>
      <c r="D10" s="3"/>
      <c r="E10" s="3"/>
      <c r="F10" s="3"/>
      <c r="G10" s="19"/>
      <c r="H10" s="73"/>
      <c r="I10" s="73"/>
      <c r="J10" s="35"/>
      <c r="K10" s="3"/>
      <c r="L10" s="3"/>
      <c r="M10" s="3"/>
      <c r="N10" s="12">
        <f>SUM(D10:M10)</f>
        <v>0</v>
      </c>
      <c r="O10" s="3"/>
      <c r="P10" s="19">
        <v>0</v>
      </c>
      <c r="Q10" s="73"/>
      <c r="R10" s="73"/>
      <c r="S10" s="35"/>
      <c r="T10" s="25">
        <v>0</v>
      </c>
      <c r="U10" s="3"/>
      <c r="V10" s="25">
        <v>0</v>
      </c>
      <c r="W10" s="36"/>
      <c r="X10" s="25">
        <v>0</v>
      </c>
      <c r="Y10" s="36"/>
      <c r="Z10" s="25">
        <v>0</v>
      </c>
      <c r="AA10" s="3"/>
      <c r="AB10" s="25">
        <v>0</v>
      </c>
      <c r="AC10" s="73"/>
      <c r="AD10" s="73"/>
      <c r="AE10" s="35"/>
      <c r="AF10" s="25">
        <v>0</v>
      </c>
      <c r="AG10" s="3"/>
      <c r="AH10" s="25">
        <v>0</v>
      </c>
      <c r="AI10" s="3"/>
      <c r="AJ10" s="25">
        <v>0</v>
      </c>
      <c r="AK10" s="3"/>
      <c r="AL10" s="25">
        <v>0</v>
      </c>
      <c r="AM10" s="3"/>
      <c r="AN10" s="25">
        <v>0</v>
      </c>
      <c r="AO10" s="73"/>
      <c r="AP10" s="73"/>
      <c r="AQ10" s="35"/>
      <c r="AR10" s="25">
        <v>0</v>
      </c>
      <c r="AS10" s="3"/>
      <c r="AT10" s="25">
        <v>0</v>
      </c>
      <c r="AU10" s="3"/>
      <c r="AV10" s="25">
        <v>0</v>
      </c>
      <c r="AW10" s="3"/>
      <c r="AX10" s="25">
        <v>0</v>
      </c>
      <c r="AY10" s="3"/>
      <c r="AZ10" s="25">
        <v>0</v>
      </c>
      <c r="BA10" s="73"/>
      <c r="BB10" s="73"/>
      <c r="BC10" s="35"/>
      <c r="BD10" s="25">
        <v>0</v>
      </c>
      <c r="BE10" s="3"/>
      <c r="BF10" s="25">
        <v>0</v>
      </c>
      <c r="BG10" s="3"/>
      <c r="BH10" s="25">
        <v>0</v>
      </c>
      <c r="BI10" s="3"/>
      <c r="BJ10" s="25">
        <v>0</v>
      </c>
      <c r="BK10" s="3"/>
      <c r="BL10" s="25">
        <v>0</v>
      </c>
      <c r="BM10" s="11"/>
      <c r="BN10" s="11"/>
      <c r="BO10" s="72">
        <f t="shared" si="4"/>
        <v>0</v>
      </c>
      <c r="BP10" s="77">
        <f t="shared" si="5"/>
        <v>0</v>
      </c>
      <c r="BQ10" s="3"/>
      <c r="BR10" s="25">
        <v>0</v>
      </c>
      <c r="BS10" s="3"/>
      <c r="BT10" s="25">
        <v>0</v>
      </c>
      <c r="BU10" s="3"/>
      <c r="BV10" s="25">
        <v>0</v>
      </c>
      <c r="BW10" s="3"/>
      <c r="BX10" s="25">
        <v>0</v>
      </c>
      <c r="BY10" s="3"/>
      <c r="BZ10" s="25">
        <v>0</v>
      </c>
      <c r="CA10" s="23">
        <f t="shared" si="6"/>
        <v>0</v>
      </c>
      <c r="CB10" s="83">
        <v>0</v>
      </c>
      <c r="CC10" s="3"/>
      <c r="CD10" s="25">
        <v>0</v>
      </c>
      <c r="CE10" s="3"/>
      <c r="CF10" s="25">
        <v>0</v>
      </c>
      <c r="CG10" s="3"/>
      <c r="CH10" s="25">
        <v>0</v>
      </c>
      <c r="CI10" s="3"/>
      <c r="CJ10" s="25">
        <v>0</v>
      </c>
      <c r="CK10" s="3"/>
      <c r="CL10" s="25">
        <v>0</v>
      </c>
      <c r="CM10" s="23">
        <f>SUM(CC10,CE10,CG10,CI10,CK10)</f>
        <v>0</v>
      </c>
      <c r="CN10" s="83">
        <f t="shared" si="9"/>
        <v>0</v>
      </c>
      <c r="CO10" s="3"/>
      <c r="CP10" s="25">
        <v>0</v>
      </c>
      <c r="CQ10" s="3"/>
      <c r="CR10" s="25">
        <v>0</v>
      </c>
      <c r="CS10" s="3"/>
      <c r="CT10" s="25">
        <v>0</v>
      </c>
      <c r="CU10" s="23"/>
      <c r="CV10" s="23">
        <v>0</v>
      </c>
      <c r="CW10" s="3"/>
      <c r="CX10" s="25">
        <v>0</v>
      </c>
      <c r="CY10" s="23">
        <f>SUM(CO10,CQ10,CS10,CU10,CW10)</f>
        <v>0</v>
      </c>
      <c r="CZ10" s="83">
        <f t="shared" si="11"/>
        <v>0</v>
      </c>
      <c r="DA10" s="3"/>
      <c r="DB10" s="25">
        <v>0</v>
      </c>
      <c r="DC10" s="3"/>
      <c r="DD10" s="25">
        <v>0</v>
      </c>
      <c r="DE10" s="3"/>
      <c r="DF10" s="25">
        <v>0</v>
      </c>
      <c r="DG10" s="3"/>
      <c r="DH10" s="25">
        <v>0</v>
      </c>
      <c r="DI10" s="3"/>
      <c r="DJ10" s="25">
        <v>0</v>
      </c>
      <c r="DK10" s="23">
        <f t="shared" si="12"/>
        <v>0</v>
      </c>
      <c r="DL10" s="83">
        <f t="shared" si="13"/>
        <v>0</v>
      </c>
      <c r="DM10" s="3"/>
      <c r="DN10" s="25">
        <v>0</v>
      </c>
      <c r="DO10" s="3"/>
      <c r="DP10" s="25">
        <v>0</v>
      </c>
      <c r="DQ10" s="84">
        <f>SUM(BQ10,BS10,BU10,BW10,BY10,CC10,CE10,CG10,CI10,CK10,CO10,CQ10,CS10,CU10,CW10,DA10,DC10,DE10,DG10,DI10,DM10,DO10)</f>
        <v>0</v>
      </c>
      <c r="DR10" s="85">
        <f t="shared" si="15"/>
        <v>0</v>
      </c>
      <c r="DS10" s="109"/>
      <c r="DT10" s="110">
        <v>0</v>
      </c>
      <c r="DU10" s="3"/>
      <c r="DV10" s="110">
        <v>0</v>
      </c>
      <c r="DW10" s="3"/>
      <c r="DX10" s="110">
        <v>0</v>
      </c>
      <c r="DY10" s="23">
        <f t="shared" si="58"/>
        <v>0</v>
      </c>
      <c r="DZ10" s="83">
        <f t="shared" si="59"/>
        <v>0</v>
      </c>
      <c r="EA10" s="3"/>
      <c r="EB10" s="127">
        <v>0</v>
      </c>
      <c r="EC10" s="3"/>
      <c r="ED10" s="127">
        <v>0</v>
      </c>
      <c r="EE10" s="3"/>
      <c r="EF10" s="127">
        <v>0</v>
      </c>
      <c r="EG10" s="3"/>
      <c r="EH10" s="127">
        <v>0</v>
      </c>
      <c r="EI10" s="3"/>
      <c r="EJ10" s="127">
        <v>0</v>
      </c>
      <c r="EK10" s="23">
        <f>SUM(EA10,EC10,EE10,EG10,EI10)</f>
        <v>0</v>
      </c>
      <c r="EL10" s="83">
        <f>AVERAGE(EB10,ED10,EF10,EH10,EJ10)</f>
        <v>0</v>
      </c>
      <c r="EM10" s="3"/>
      <c r="EN10" s="127">
        <v>0</v>
      </c>
      <c r="EO10" s="3"/>
      <c r="EP10" s="127">
        <v>0</v>
      </c>
      <c r="EQ10" s="3"/>
      <c r="ER10" s="127">
        <v>0</v>
      </c>
      <c r="ES10" s="3"/>
      <c r="ET10" s="127">
        <v>0</v>
      </c>
      <c r="EU10" s="3"/>
      <c r="EV10" s="127">
        <v>0</v>
      </c>
      <c r="EW10" s="23">
        <f t="shared" si="78"/>
        <v>0</v>
      </c>
      <c r="EX10" s="83">
        <f t="shared" si="79"/>
        <v>0</v>
      </c>
      <c r="EY10" s="3"/>
      <c r="EZ10" s="127">
        <v>0</v>
      </c>
      <c r="FA10" s="3"/>
      <c r="FB10" s="127">
        <v>0</v>
      </c>
      <c r="FC10" s="3"/>
      <c r="FD10" s="127">
        <v>0</v>
      </c>
      <c r="FE10" s="3"/>
      <c r="FF10" s="127">
        <v>0</v>
      </c>
      <c r="FG10" s="3"/>
      <c r="FH10" s="127">
        <v>0</v>
      </c>
      <c r="FI10" s="23">
        <f t="shared" si="74"/>
        <v>0</v>
      </c>
      <c r="FJ10" s="83">
        <f t="shared" si="75"/>
        <v>0</v>
      </c>
      <c r="FK10" s="3"/>
      <c r="FL10" s="127">
        <v>0</v>
      </c>
      <c r="FM10" s="3"/>
      <c r="FN10" s="127">
        <v>0</v>
      </c>
      <c r="FO10" s="3"/>
      <c r="FP10" s="127">
        <v>0</v>
      </c>
      <c r="FQ10" s="3"/>
      <c r="FR10" s="127">
        <v>0.5</v>
      </c>
      <c r="FS10" s="3"/>
      <c r="FT10" s="127">
        <v>0</v>
      </c>
      <c r="FU10" s="23">
        <f t="shared" si="80"/>
        <v>0</v>
      </c>
      <c r="FV10" s="83">
        <f t="shared" si="81"/>
        <v>0.1</v>
      </c>
      <c r="FW10" s="84">
        <f t="shared" si="82"/>
        <v>0</v>
      </c>
      <c r="FX10" s="134">
        <f t="shared" si="83"/>
        <v>0.02</v>
      </c>
      <c r="FY10" s="36"/>
      <c r="FZ10" s="92">
        <v>0.5</v>
      </c>
      <c r="GA10" s="36"/>
      <c r="GB10" s="92">
        <v>0</v>
      </c>
      <c r="GC10" s="36"/>
      <c r="GD10" s="92">
        <v>0</v>
      </c>
      <c r="GE10" s="36"/>
      <c r="GF10" s="92">
        <v>0</v>
      </c>
      <c r="GG10" s="36"/>
      <c r="GH10" s="92">
        <v>0</v>
      </c>
      <c r="GI10" s="23">
        <f t="shared" si="84"/>
        <v>0</v>
      </c>
      <c r="GJ10" s="83">
        <f t="shared" si="85"/>
        <v>0.1</v>
      </c>
      <c r="GK10" s="36"/>
      <c r="GL10" s="92">
        <v>0</v>
      </c>
      <c r="GM10" s="36"/>
      <c r="GN10" s="92">
        <v>0</v>
      </c>
      <c r="GO10" s="36"/>
      <c r="GP10" s="92">
        <v>0</v>
      </c>
      <c r="GQ10" s="36"/>
      <c r="GR10" s="92">
        <v>0</v>
      </c>
      <c r="GS10" s="36"/>
      <c r="GT10" s="92">
        <v>0</v>
      </c>
      <c r="GU10" s="23">
        <f t="shared" si="86"/>
        <v>0</v>
      </c>
      <c r="GV10" s="83">
        <f t="shared" si="87"/>
        <v>0</v>
      </c>
      <c r="GW10" s="36"/>
      <c r="GX10" s="92">
        <v>0.5</v>
      </c>
      <c r="GY10" s="36"/>
      <c r="GZ10" s="92">
        <v>0</v>
      </c>
      <c r="HA10" s="36"/>
      <c r="HB10" s="92">
        <v>0</v>
      </c>
      <c r="HC10" s="36"/>
      <c r="HD10" s="92">
        <v>0</v>
      </c>
      <c r="HE10" s="36"/>
      <c r="HF10" s="92">
        <v>0</v>
      </c>
      <c r="HG10" s="23">
        <f t="shared" si="88"/>
        <v>0</v>
      </c>
      <c r="HH10" s="83">
        <f t="shared" si="89"/>
        <v>0.1</v>
      </c>
      <c r="HI10" s="36"/>
      <c r="HJ10" s="92">
        <v>0.5</v>
      </c>
      <c r="HK10" s="36"/>
      <c r="HL10" s="92">
        <v>0</v>
      </c>
      <c r="HM10" s="36"/>
      <c r="HN10" s="92">
        <v>0</v>
      </c>
      <c r="HO10" s="36"/>
      <c r="HP10" s="92">
        <v>0</v>
      </c>
      <c r="HQ10" s="36"/>
      <c r="HR10" s="92">
        <v>0</v>
      </c>
      <c r="HS10" s="93">
        <f t="shared" si="1"/>
        <v>0</v>
      </c>
      <c r="HT10" s="95">
        <f t="shared" si="2"/>
        <v>0.1</v>
      </c>
      <c r="HU10" s="84">
        <f t="shared" si="32"/>
        <v>0</v>
      </c>
      <c r="HV10" s="134">
        <f t="shared" si="33"/>
        <v>7.5000000000000011E-2</v>
      </c>
      <c r="HW10" s="36"/>
      <c r="HX10" s="25">
        <v>0</v>
      </c>
      <c r="HY10" s="36"/>
      <c r="HZ10" s="25">
        <v>0</v>
      </c>
      <c r="IA10" s="36"/>
      <c r="IB10" s="25">
        <v>0</v>
      </c>
      <c r="IC10" s="36"/>
      <c r="ID10" s="25">
        <v>0</v>
      </c>
      <c r="IE10" s="36"/>
      <c r="IF10" s="25">
        <v>0</v>
      </c>
      <c r="IG10" s="23">
        <f t="shared" si="94"/>
        <v>0</v>
      </c>
      <c r="IH10" s="83">
        <f t="shared" si="95"/>
        <v>0</v>
      </c>
      <c r="II10" s="36"/>
      <c r="IJ10" s="25">
        <v>0</v>
      </c>
      <c r="IK10" s="36"/>
      <c r="IL10" s="25">
        <v>0.5</v>
      </c>
      <c r="IM10" s="36"/>
      <c r="IN10" s="25">
        <v>0</v>
      </c>
      <c r="IO10" s="36"/>
      <c r="IP10" s="25">
        <v>0</v>
      </c>
      <c r="IQ10" s="36"/>
      <c r="IR10" s="25">
        <v>0.5</v>
      </c>
      <c r="IS10" s="23">
        <f t="shared" si="96"/>
        <v>0</v>
      </c>
      <c r="IT10" s="83">
        <f t="shared" si="97"/>
        <v>0.2</v>
      </c>
      <c r="IU10" s="36"/>
      <c r="IV10" s="25">
        <v>0</v>
      </c>
      <c r="IW10" s="36"/>
      <c r="IX10" s="25">
        <v>0.7</v>
      </c>
      <c r="IY10" s="36"/>
      <c r="IZ10" s="25">
        <v>0.5</v>
      </c>
      <c r="JA10" s="36"/>
      <c r="JB10" s="25">
        <v>0.7</v>
      </c>
      <c r="JC10" s="36"/>
      <c r="JD10" s="25">
        <v>0</v>
      </c>
      <c r="JE10" s="23">
        <f t="shared" si="38"/>
        <v>0</v>
      </c>
      <c r="JF10" s="83">
        <f t="shared" si="39"/>
        <v>0.38</v>
      </c>
      <c r="JG10" s="36"/>
      <c r="JH10" s="25">
        <v>0</v>
      </c>
      <c r="JI10" s="36"/>
      <c r="JJ10" s="25">
        <v>0</v>
      </c>
      <c r="JK10" s="36"/>
      <c r="JL10" s="25">
        <v>0</v>
      </c>
      <c r="JM10" s="36"/>
      <c r="JN10" s="25">
        <v>0</v>
      </c>
      <c r="JO10" s="36"/>
      <c r="JP10" s="25">
        <v>0</v>
      </c>
      <c r="JQ10" s="23">
        <f t="shared" si="98"/>
        <v>0</v>
      </c>
      <c r="JR10" s="83">
        <f t="shared" si="99"/>
        <v>0</v>
      </c>
      <c r="JS10" s="36"/>
      <c r="JT10" s="25">
        <v>0</v>
      </c>
      <c r="JU10" s="36"/>
      <c r="JV10" s="25">
        <v>0</v>
      </c>
      <c r="JW10" s="36"/>
      <c r="JX10" s="25">
        <v>0</v>
      </c>
      <c r="JY10" s="23">
        <f t="shared" si="100"/>
        <v>0</v>
      </c>
      <c r="JZ10" s="83">
        <f t="shared" si="101"/>
        <v>0</v>
      </c>
      <c r="KA10" s="84">
        <f t="shared" si="102"/>
        <v>0</v>
      </c>
      <c r="KB10" s="134">
        <f t="shared" si="103"/>
        <v>0.11600000000000002</v>
      </c>
      <c r="KC10" s="3"/>
      <c r="KD10" s="25">
        <v>0</v>
      </c>
      <c r="KE10" s="3"/>
      <c r="KF10" s="25">
        <v>0</v>
      </c>
      <c r="KG10" s="23">
        <f t="shared" si="46"/>
        <v>0</v>
      </c>
      <c r="KH10" s="83">
        <f t="shared" si="47"/>
        <v>3.8666666666666676E-2</v>
      </c>
      <c r="KI10" s="36"/>
      <c r="KJ10" s="25">
        <v>0</v>
      </c>
      <c r="KK10" s="36"/>
      <c r="KL10" s="25">
        <v>0</v>
      </c>
      <c r="KM10" s="36"/>
      <c r="KN10" s="25">
        <v>0</v>
      </c>
      <c r="KO10" s="36"/>
      <c r="KP10" s="25">
        <v>0</v>
      </c>
      <c r="KQ10" s="36"/>
      <c r="KR10" s="25">
        <v>0</v>
      </c>
      <c r="KS10" s="93">
        <f>SUM(KI10,KK10,KM10,KO10,KQ10)</f>
        <v>0</v>
      </c>
      <c r="KT10" s="95">
        <f>AVERAGE(KJ10,KL10,KN10,KP10,KR10)</f>
        <v>0</v>
      </c>
      <c r="KU10" s="36"/>
      <c r="KV10" s="25">
        <v>0</v>
      </c>
      <c r="KW10" s="36"/>
      <c r="KX10" s="25">
        <v>0</v>
      </c>
      <c r="KY10" s="36"/>
      <c r="KZ10" s="25">
        <v>0</v>
      </c>
      <c r="LA10" s="36"/>
      <c r="LB10" s="25">
        <v>0</v>
      </c>
      <c r="LC10" s="36"/>
      <c r="LD10" s="25">
        <v>0</v>
      </c>
      <c r="LE10" s="93">
        <f>SUM(KU10,KW10,KY10,LA10,LC10)</f>
        <v>0</v>
      </c>
      <c r="LF10" s="95">
        <f>AVERAGE(KV10,KX10,KZ10,LB10,LD10)</f>
        <v>0</v>
      </c>
      <c r="LG10" s="36"/>
      <c r="LH10" s="25">
        <v>0</v>
      </c>
      <c r="LI10" s="36"/>
      <c r="LJ10" s="25">
        <v>0</v>
      </c>
      <c r="LK10" s="36"/>
      <c r="LL10" s="25">
        <v>0</v>
      </c>
      <c r="LM10" s="36"/>
      <c r="LN10" s="25">
        <v>0</v>
      </c>
      <c r="LO10" s="36"/>
      <c r="LP10" s="25">
        <v>0</v>
      </c>
      <c r="LQ10" s="93">
        <f>SUM(LG10,LI10,LK10,LM10,LO10)</f>
        <v>0</v>
      </c>
      <c r="LR10" s="95">
        <f>AVERAGE(LH10,LJ10,LL10,LN10,LP10)</f>
        <v>0</v>
      </c>
      <c r="LS10" s="36"/>
      <c r="LT10" s="25">
        <v>0</v>
      </c>
      <c r="LU10" s="36"/>
      <c r="LV10" s="25">
        <v>0</v>
      </c>
      <c r="LW10" s="36"/>
      <c r="LX10" s="25">
        <v>0</v>
      </c>
      <c r="LY10" s="36"/>
      <c r="LZ10" s="25">
        <v>0</v>
      </c>
      <c r="MA10" s="36"/>
      <c r="MB10" s="25">
        <v>0</v>
      </c>
      <c r="MC10" s="93">
        <f>SUM(LS10,LU10,LW10,LY10,MA10)</f>
        <v>0</v>
      </c>
      <c r="MD10" s="95">
        <f>AVERAGE(LT10,LV10,LX10,LZ10,MB10)</f>
        <v>0</v>
      </c>
      <c r="ME10" s="84">
        <f t="shared" si="56"/>
        <v>0</v>
      </c>
      <c r="MF10" s="134">
        <f t="shared" si="57"/>
        <v>7.7333333333333351E-3</v>
      </c>
    </row>
    <row r="11" spans="2:344">
      <c r="B11" s="18" t="s">
        <v>22</v>
      </c>
      <c r="C11" s="5"/>
      <c r="D11" s="3"/>
      <c r="E11" s="3"/>
      <c r="F11" s="3"/>
      <c r="G11" s="3"/>
      <c r="H11" s="10"/>
      <c r="I11" s="10"/>
      <c r="J11" s="3"/>
      <c r="K11" s="3"/>
      <c r="L11" s="3"/>
      <c r="M11" s="3"/>
      <c r="N11" s="5"/>
      <c r="O11" s="3"/>
      <c r="P11" s="24">
        <v>0</v>
      </c>
      <c r="Q11" s="10"/>
      <c r="R11" s="10"/>
      <c r="S11" s="3"/>
      <c r="T11" s="25">
        <v>0</v>
      </c>
      <c r="U11" s="3"/>
      <c r="V11" s="25">
        <v>0</v>
      </c>
      <c r="W11" s="3"/>
      <c r="X11" s="25">
        <v>0</v>
      </c>
      <c r="Y11" s="3"/>
      <c r="Z11" s="25">
        <v>0</v>
      </c>
      <c r="AA11" s="23"/>
      <c r="AB11" s="25">
        <v>0</v>
      </c>
      <c r="AC11" s="10"/>
      <c r="AD11" s="10"/>
      <c r="AE11" s="3"/>
      <c r="AF11" s="25">
        <v>0</v>
      </c>
      <c r="AG11" s="3"/>
      <c r="AH11" s="25">
        <v>0</v>
      </c>
      <c r="AI11" s="3"/>
      <c r="AJ11" s="25">
        <v>0</v>
      </c>
      <c r="AK11" s="3"/>
      <c r="AL11" s="25">
        <v>0</v>
      </c>
      <c r="AM11" s="3"/>
      <c r="AN11" s="25">
        <v>0</v>
      </c>
      <c r="AO11" s="10"/>
      <c r="AP11" s="10"/>
      <c r="AQ11" s="3"/>
      <c r="AR11" s="25">
        <v>0</v>
      </c>
      <c r="AS11" s="3"/>
      <c r="AT11" s="25">
        <v>0</v>
      </c>
      <c r="AU11" s="3"/>
      <c r="AV11" s="25">
        <v>0</v>
      </c>
      <c r="AW11" s="3"/>
      <c r="AX11" s="25">
        <v>0</v>
      </c>
      <c r="AY11" s="3"/>
      <c r="AZ11" s="25">
        <v>0</v>
      </c>
      <c r="BA11" s="10"/>
      <c r="BB11" s="10"/>
      <c r="BC11" s="3"/>
      <c r="BD11" s="25">
        <v>0</v>
      </c>
      <c r="BE11" s="3"/>
      <c r="BF11" s="25">
        <v>0</v>
      </c>
      <c r="BG11" s="3"/>
      <c r="BH11" s="25">
        <v>0</v>
      </c>
      <c r="BI11" s="3"/>
      <c r="BJ11" s="25">
        <v>0</v>
      </c>
      <c r="BK11" s="3"/>
      <c r="BL11" s="25">
        <v>0</v>
      </c>
      <c r="BM11" s="10"/>
      <c r="BN11" s="10"/>
      <c r="BO11" s="72">
        <f t="shared" si="4"/>
        <v>0</v>
      </c>
      <c r="BP11" s="77">
        <f t="shared" si="5"/>
        <v>0</v>
      </c>
      <c r="BQ11" s="3"/>
      <c r="BR11" s="25">
        <v>0</v>
      </c>
      <c r="BS11" s="3"/>
      <c r="BT11" s="25">
        <v>0</v>
      </c>
      <c r="BU11" s="3"/>
      <c r="BV11" s="25">
        <v>0</v>
      </c>
      <c r="BW11" s="3"/>
      <c r="BX11" s="25">
        <v>0</v>
      </c>
      <c r="BY11" s="3"/>
      <c r="BZ11" s="25">
        <v>0</v>
      </c>
      <c r="CA11" s="23">
        <f t="shared" si="6"/>
        <v>0</v>
      </c>
      <c r="CB11" s="83">
        <v>0</v>
      </c>
      <c r="CC11" s="3"/>
      <c r="CD11" s="25">
        <v>0</v>
      </c>
      <c r="CE11" s="3"/>
      <c r="CF11" s="25">
        <v>0</v>
      </c>
      <c r="CG11" s="3"/>
      <c r="CH11" s="25">
        <v>0</v>
      </c>
      <c r="CI11" s="3"/>
      <c r="CJ11" s="25">
        <v>0</v>
      </c>
      <c r="CK11" s="109"/>
      <c r="CL11" s="110">
        <v>0</v>
      </c>
      <c r="CM11" s="23">
        <f>SUM(CC11,CE11,CG11,CI11,CK11)</f>
        <v>0</v>
      </c>
      <c r="CN11" s="83">
        <f t="shared" si="9"/>
        <v>0</v>
      </c>
      <c r="CO11" s="109"/>
      <c r="CP11" s="110">
        <v>0</v>
      </c>
      <c r="CQ11" s="3"/>
      <c r="CR11" s="25">
        <v>0</v>
      </c>
      <c r="CS11" s="76"/>
      <c r="CT11" s="122">
        <v>0</v>
      </c>
      <c r="CU11" s="76" t="s">
        <v>780</v>
      </c>
      <c r="CV11" s="122">
        <v>1</v>
      </c>
      <c r="CW11" s="3"/>
      <c r="CX11" s="25">
        <v>0</v>
      </c>
      <c r="CY11" s="23"/>
      <c r="CZ11" s="83">
        <f t="shared" si="11"/>
        <v>0.2</v>
      </c>
      <c r="DA11" s="3"/>
      <c r="DB11" s="25">
        <v>0</v>
      </c>
      <c r="DC11" s="3"/>
      <c r="DD11" s="25">
        <v>0</v>
      </c>
      <c r="DE11" s="3"/>
      <c r="DF11" s="25">
        <v>0</v>
      </c>
      <c r="DG11" s="3"/>
      <c r="DH11" s="25">
        <v>0</v>
      </c>
      <c r="DI11" s="3"/>
      <c r="DJ11" s="25">
        <v>0</v>
      </c>
      <c r="DK11" s="23">
        <f t="shared" si="12"/>
        <v>0</v>
      </c>
      <c r="DL11" s="83">
        <f t="shared" si="13"/>
        <v>0</v>
      </c>
      <c r="DM11" s="3" t="s">
        <v>556</v>
      </c>
      <c r="DN11" s="25">
        <v>1</v>
      </c>
      <c r="DO11" s="109"/>
      <c r="DP11" s="110">
        <v>0</v>
      </c>
      <c r="DQ11" s="84"/>
      <c r="DR11" s="85">
        <f t="shared" si="15"/>
        <v>4.7619047619047616E-2</v>
      </c>
      <c r="DS11" s="142" t="s">
        <v>775</v>
      </c>
      <c r="DT11" s="110">
        <v>1</v>
      </c>
      <c r="DU11" s="35"/>
      <c r="DV11" s="25">
        <v>0</v>
      </c>
      <c r="DW11" s="3"/>
      <c r="DX11" s="25">
        <v>0</v>
      </c>
      <c r="DY11" s="93">
        <f t="shared" si="58"/>
        <v>0</v>
      </c>
      <c r="DZ11" s="95">
        <f t="shared" si="59"/>
        <v>0.33333333333333331</v>
      </c>
      <c r="EA11" s="3"/>
      <c r="EB11" s="25">
        <v>0</v>
      </c>
      <c r="EC11" s="3"/>
      <c r="ED11" s="25">
        <v>0</v>
      </c>
      <c r="EE11" s="3"/>
      <c r="EF11" s="25">
        <v>0</v>
      </c>
      <c r="EG11" s="3"/>
      <c r="EH11" s="25">
        <v>0</v>
      </c>
      <c r="EI11" s="3"/>
      <c r="EJ11" s="32">
        <v>0</v>
      </c>
      <c r="EK11" s="23">
        <f>SUM(EA11,EC11,EE11,EG11,EI11)</f>
        <v>0</v>
      </c>
      <c r="EL11" s="83">
        <f>AVERAGE(EB11,ED11,EF11,EH11,EJ11)</f>
        <v>0</v>
      </c>
      <c r="EM11" s="3"/>
      <c r="EN11" s="25">
        <v>0</v>
      </c>
      <c r="EO11" s="3"/>
      <c r="EP11" s="25">
        <v>0</v>
      </c>
      <c r="EQ11" s="3"/>
      <c r="ER11" s="25">
        <v>0</v>
      </c>
      <c r="ES11" s="3"/>
      <c r="ET11" s="25">
        <v>0</v>
      </c>
      <c r="EU11" s="3"/>
      <c r="EV11" s="127">
        <v>1</v>
      </c>
      <c r="EW11" s="141">
        <f>SUM(EM11,EO11,EQ11,ES11,EU11)</f>
        <v>0</v>
      </c>
      <c r="EX11" s="83">
        <f>AVERAGE(EN11,EP11,ER11,ET11,EV11)</f>
        <v>0.2</v>
      </c>
      <c r="EY11" s="35"/>
      <c r="EZ11" s="25">
        <v>0.5</v>
      </c>
      <c r="FA11" s="3"/>
      <c r="FB11" s="25">
        <v>0</v>
      </c>
      <c r="FC11" s="3"/>
      <c r="FD11" s="25">
        <v>0.5</v>
      </c>
      <c r="FE11" s="3"/>
      <c r="FF11" s="25">
        <v>0</v>
      </c>
      <c r="FG11" s="3"/>
      <c r="FH11" s="32">
        <v>0</v>
      </c>
      <c r="FI11" s="23">
        <f>SUM(EY11,FA11,FC11,FE11,FG11)</f>
        <v>0</v>
      </c>
      <c r="FJ11" s="83">
        <f>AVERAGE(EZ11,FB11,FD11,FF11,FH11)</f>
        <v>0.2</v>
      </c>
      <c r="FK11" s="35"/>
      <c r="FL11" s="25">
        <v>0</v>
      </c>
      <c r="FM11" s="3"/>
      <c r="FN11" s="25">
        <v>0</v>
      </c>
      <c r="FO11" s="3"/>
      <c r="FP11" s="25">
        <v>0</v>
      </c>
      <c r="FQ11" s="3"/>
      <c r="FR11" s="25">
        <v>0</v>
      </c>
      <c r="FS11" s="3"/>
      <c r="FT11" s="32">
        <v>0.5</v>
      </c>
      <c r="FU11" s="23">
        <f t="shared" si="80"/>
        <v>0</v>
      </c>
      <c r="FV11" s="83">
        <f t="shared" si="81"/>
        <v>0.1</v>
      </c>
      <c r="FW11" s="84">
        <f t="shared" si="24"/>
        <v>0</v>
      </c>
      <c r="FX11" s="134">
        <f t="shared" si="25"/>
        <v>0.16666666666666669</v>
      </c>
      <c r="FY11" s="3"/>
      <c r="FZ11" s="32">
        <v>0</v>
      </c>
      <c r="GA11" s="3"/>
      <c r="GB11" s="32">
        <v>0</v>
      </c>
      <c r="GC11" s="3"/>
      <c r="GD11" s="32">
        <v>0</v>
      </c>
      <c r="GE11" s="3"/>
      <c r="GF11" s="32">
        <v>0</v>
      </c>
      <c r="GG11" s="3"/>
      <c r="GH11" s="32">
        <v>0</v>
      </c>
      <c r="GI11" s="23">
        <f t="shared" si="84"/>
        <v>0</v>
      </c>
      <c r="GJ11" s="83">
        <f t="shared" si="85"/>
        <v>0</v>
      </c>
      <c r="GK11" s="3" t="s">
        <v>96</v>
      </c>
      <c r="GL11" s="32">
        <v>1</v>
      </c>
      <c r="GM11" s="3" t="s">
        <v>96</v>
      </c>
      <c r="GN11" s="32">
        <v>1</v>
      </c>
      <c r="GO11" s="3" t="s">
        <v>96</v>
      </c>
      <c r="GP11" s="32">
        <v>1</v>
      </c>
      <c r="GQ11" s="3" t="s">
        <v>96</v>
      </c>
      <c r="GR11" s="32">
        <v>1</v>
      </c>
      <c r="GS11" s="3" t="s">
        <v>96</v>
      </c>
      <c r="GT11" s="32">
        <v>1</v>
      </c>
      <c r="GU11" s="23">
        <f>SUM(GK11,GM11,GO11,GQ11,GS11)</f>
        <v>0</v>
      </c>
      <c r="GV11" s="143">
        <f>AVERAGE(GL11,GN11,GP11,GR11,GT11)</f>
        <v>1</v>
      </c>
      <c r="GW11" s="3"/>
      <c r="GX11" s="32">
        <v>0</v>
      </c>
      <c r="GY11" s="3"/>
      <c r="GZ11" s="32">
        <v>0</v>
      </c>
      <c r="HA11" s="3"/>
      <c r="HB11" s="32">
        <v>0</v>
      </c>
      <c r="HC11" s="3"/>
      <c r="HD11" s="32">
        <v>0</v>
      </c>
      <c r="HE11" s="3"/>
      <c r="HF11" s="32">
        <v>0</v>
      </c>
      <c r="HG11" s="23">
        <f>SUM(GW11,GY11,HA11,HC11,HE11)</f>
        <v>0</v>
      </c>
      <c r="HH11" s="143">
        <f>AVERAGE(GX11,GZ11,HB11,HD11,HF11)</f>
        <v>0</v>
      </c>
      <c r="HI11" s="3"/>
      <c r="HJ11" s="32">
        <v>0</v>
      </c>
      <c r="HK11" s="3"/>
      <c r="HL11" s="32">
        <v>0</v>
      </c>
      <c r="HM11" s="3"/>
      <c r="HN11" s="32">
        <v>0</v>
      </c>
      <c r="HO11" s="3"/>
      <c r="HP11" s="32">
        <v>0</v>
      </c>
      <c r="HQ11" s="3"/>
      <c r="HR11" s="32">
        <v>0</v>
      </c>
      <c r="HS11" s="23">
        <f t="shared" si="1"/>
        <v>0</v>
      </c>
      <c r="HT11" s="143">
        <f t="shared" si="2"/>
        <v>0</v>
      </c>
      <c r="HU11" s="84">
        <f t="shared" si="32"/>
        <v>0</v>
      </c>
      <c r="HV11" s="134">
        <f t="shared" si="33"/>
        <v>0.25</v>
      </c>
      <c r="HW11" s="3"/>
      <c r="HX11" s="25">
        <v>0</v>
      </c>
      <c r="HY11" s="3"/>
      <c r="HZ11" s="25">
        <v>0</v>
      </c>
      <c r="IA11" s="3"/>
      <c r="IB11" s="25">
        <v>0</v>
      </c>
      <c r="IC11" s="3"/>
      <c r="ID11" s="25">
        <v>0</v>
      </c>
      <c r="IE11" s="3"/>
      <c r="IF11" s="25">
        <v>0</v>
      </c>
      <c r="IG11" s="23">
        <f>SUM(HW11,HY11,IA11,IC11,IE11)</f>
        <v>0</v>
      </c>
      <c r="IH11" s="143">
        <f>AVERAGE(HX11,HZ11,IB11,ID11,IF11)</f>
        <v>0</v>
      </c>
      <c r="II11" s="3"/>
      <c r="IJ11" s="25">
        <v>0</v>
      </c>
      <c r="IK11" s="3"/>
      <c r="IL11" s="25">
        <v>0</v>
      </c>
      <c r="IM11" s="3"/>
      <c r="IN11" s="25">
        <v>0</v>
      </c>
      <c r="IO11" s="3"/>
      <c r="IP11" s="25">
        <v>0</v>
      </c>
      <c r="IQ11" s="3"/>
      <c r="IR11" s="25">
        <v>0</v>
      </c>
      <c r="IS11" s="23">
        <f t="shared" si="96"/>
        <v>0</v>
      </c>
      <c r="IT11" s="83">
        <f t="shared" si="97"/>
        <v>0</v>
      </c>
      <c r="IU11" s="3"/>
      <c r="IV11" s="25">
        <v>0</v>
      </c>
      <c r="IW11" s="3"/>
      <c r="IX11" s="25">
        <v>0</v>
      </c>
      <c r="IY11" s="3"/>
      <c r="IZ11" s="25">
        <v>0</v>
      </c>
      <c r="JA11" s="3"/>
      <c r="JB11" s="25">
        <v>0</v>
      </c>
      <c r="JC11" s="3"/>
      <c r="JD11" s="25">
        <v>0</v>
      </c>
      <c r="JE11" s="23">
        <f t="shared" si="38"/>
        <v>0</v>
      </c>
      <c r="JF11" s="83">
        <f t="shared" si="39"/>
        <v>0</v>
      </c>
      <c r="JG11" s="3"/>
      <c r="JH11" s="25">
        <v>0</v>
      </c>
      <c r="JI11" s="3"/>
      <c r="JJ11" s="25">
        <v>0</v>
      </c>
      <c r="JK11" s="3"/>
      <c r="JL11" s="25">
        <v>0</v>
      </c>
      <c r="JM11" s="3"/>
      <c r="JN11" s="25">
        <v>0</v>
      </c>
      <c r="JO11" s="3"/>
      <c r="JP11" s="25">
        <v>0</v>
      </c>
      <c r="JQ11" s="23">
        <f t="shared" si="98"/>
        <v>0</v>
      </c>
      <c r="JR11" s="83">
        <f t="shared" si="99"/>
        <v>0</v>
      </c>
      <c r="JS11" s="3"/>
      <c r="JT11" s="25">
        <v>0</v>
      </c>
      <c r="JU11" s="3"/>
      <c r="JV11" s="25">
        <v>0</v>
      </c>
      <c r="JW11" s="3"/>
      <c r="JX11" s="25">
        <v>0</v>
      </c>
      <c r="JY11" s="23">
        <f t="shared" si="100"/>
        <v>0</v>
      </c>
      <c r="JZ11" s="83">
        <f t="shared" si="101"/>
        <v>0</v>
      </c>
      <c r="KA11" s="84">
        <f t="shared" si="102"/>
        <v>0</v>
      </c>
      <c r="KB11" s="134">
        <f t="shared" si="103"/>
        <v>0</v>
      </c>
      <c r="KC11" s="3"/>
      <c r="KD11" s="25">
        <v>0</v>
      </c>
      <c r="KE11" s="3"/>
      <c r="KF11" s="25">
        <v>0</v>
      </c>
      <c r="KG11" s="23">
        <f t="shared" si="46"/>
        <v>0</v>
      </c>
      <c r="KH11" s="83">
        <f t="shared" si="47"/>
        <v>0</v>
      </c>
      <c r="KI11" s="3"/>
      <c r="KJ11" s="25">
        <v>0</v>
      </c>
      <c r="KK11" s="3"/>
      <c r="KL11" s="25">
        <v>0</v>
      </c>
      <c r="KM11" s="3"/>
      <c r="KN11" s="25">
        <v>0</v>
      </c>
      <c r="KO11" s="3"/>
      <c r="KP11" s="25">
        <v>0</v>
      </c>
      <c r="KQ11" s="3"/>
      <c r="KR11" s="25">
        <v>0</v>
      </c>
      <c r="KS11" s="23">
        <f>SUM(KI11,KK11,KM11,KO11,KQ11)</f>
        <v>0</v>
      </c>
      <c r="KT11" s="143">
        <f>AVERAGE(KJ11,KL11,KN11,KP11,KR11)</f>
        <v>0</v>
      </c>
      <c r="KU11" s="3"/>
      <c r="KV11" s="25">
        <v>0</v>
      </c>
      <c r="KW11" s="3"/>
      <c r="KX11" s="25">
        <v>0</v>
      </c>
      <c r="KY11" s="3"/>
      <c r="KZ11" s="25">
        <v>0</v>
      </c>
      <c r="LA11" s="3"/>
      <c r="LB11" s="25">
        <v>0</v>
      </c>
      <c r="LC11" s="3"/>
      <c r="LD11" s="25">
        <v>0</v>
      </c>
      <c r="LE11" s="23">
        <f>SUM(KU11,KW11,KY11,LA11,LC11)</f>
        <v>0</v>
      </c>
      <c r="LF11" s="143">
        <f>AVERAGE(KV11,KX11,KZ11,LB11,LD11)</f>
        <v>0</v>
      </c>
      <c r="LG11" s="3"/>
      <c r="LH11" s="25">
        <v>0</v>
      </c>
      <c r="LI11" s="3"/>
      <c r="LJ11" s="25">
        <v>0</v>
      </c>
      <c r="LK11" s="3"/>
      <c r="LL11" s="25">
        <v>0</v>
      </c>
      <c r="LM11" s="3"/>
      <c r="LN11" s="25">
        <v>0</v>
      </c>
      <c r="LO11" s="3"/>
      <c r="LP11" s="25">
        <v>0</v>
      </c>
      <c r="LQ11" s="23">
        <f>SUM(LG11,LI11,LK11,LM11,LO11)</f>
        <v>0</v>
      </c>
      <c r="LR11" s="143">
        <f>AVERAGE(LH11,LJ11,LL11,LN11,LP11)</f>
        <v>0</v>
      </c>
      <c r="LS11" s="3"/>
      <c r="LT11" s="25">
        <v>0</v>
      </c>
      <c r="LU11" s="3"/>
      <c r="LV11" s="25">
        <v>0</v>
      </c>
      <c r="LW11" s="3"/>
      <c r="LX11" s="25">
        <v>0</v>
      </c>
      <c r="LY11" s="3"/>
      <c r="LZ11" s="25">
        <v>0</v>
      </c>
      <c r="MA11" s="3"/>
      <c r="MB11" s="25">
        <v>0</v>
      </c>
      <c r="MC11" s="23">
        <f>SUM(LS11,LU11,LW11,LY11,MA11)</f>
        <v>0</v>
      </c>
      <c r="MD11" s="143">
        <f>AVERAGE(LT11,LV11,LX11,LZ11,MB11)</f>
        <v>0</v>
      </c>
      <c r="ME11" s="84">
        <f t="shared" si="56"/>
        <v>0</v>
      </c>
      <c r="MF11" s="134">
        <f t="shared" si="57"/>
        <v>0</v>
      </c>
    </row>
  </sheetData>
  <mergeCells count="160">
    <mergeCell ref="HM2:HN2"/>
    <mergeCell ref="HO2:HP2"/>
    <mergeCell ref="HQ2:HR2"/>
    <mergeCell ref="HS2:HT2"/>
    <mergeCell ref="HU2:HV2"/>
    <mergeCell ref="HC2:HD2"/>
    <mergeCell ref="HE2:HF2"/>
    <mergeCell ref="HG2:HH2"/>
    <mergeCell ref="HI2:HJ2"/>
    <mergeCell ref="HK2:HL2"/>
    <mergeCell ref="GS2:GT2"/>
    <mergeCell ref="GU2:GV2"/>
    <mergeCell ref="GW2:GX2"/>
    <mergeCell ref="GY2:GZ2"/>
    <mergeCell ref="HA2:HB2"/>
    <mergeCell ref="GI2:GJ2"/>
    <mergeCell ref="GK2:GL2"/>
    <mergeCell ref="GM2:GN2"/>
    <mergeCell ref="GO2:GP2"/>
    <mergeCell ref="GQ2:GR2"/>
    <mergeCell ref="FY2:FZ2"/>
    <mergeCell ref="GA2:GB2"/>
    <mergeCell ref="GC2:GD2"/>
    <mergeCell ref="GE2:GF2"/>
    <mergeCell ref="GG2:GH2"/>
    <mergeCell ref="FW2:FX2"/>
    <mergeCell ref="FQ2:FR2"/>
    <mergeCell ref="FS2:FT2"/>
    <mergeCell ref="FU2:FV2"/>
    <mergeCell ref="FG2:FH2"/>
    <mergeCell ref="FI2:FJ2"/>
    <mergeCell ref="FK2:FL2"/>
    <mergeCell ref="FM2:FN2"/>
    <mergeCell ref="FO2:FP2"/>
    <mergeCell ref="EW2:EX2"/>
    <mergeCell ref="EY2:EZ2"/>
    <mergeCell ref="FA2:FB2"/>
    <mergeCell ref="FC2:FD2"/>
    <mergeCell ref="FE2:FF2"/>
    <mergeCell ref="EM2:EN2"/>
    <mergeCell ref="EO2:EP2"/>
    <mergeCell ref="EQ2:ER2"/>
    <mergeCell ref="ES2:ET2"/>
    <mergeCell ref="EU2:EV2"/>
    <mergeCell ref="EC2:ED2"/>
    <mergeCell ref="EE2:EF2"/>
    <mergeCell ref="EG2:EH2"/>
    <mergeCell ref="EI2:EJ2"/>
    <mergeCell ref="EK2:EL2"/>
    <mergeCell ref="DS2:DT2"/>
    <mergeCell ref="DU2:DV2"/>
    <mergeCell ref="DW2:DX2"/>
    <mergeCell ref="DY2:DZ2"/>
    <mergeCell ref="EA2:EB2"/>
    <mergeCell ref="AE2:AF2"/>
    <mergeCell ref="AG2:AH2"/>
    <mergeCell ref="AI2:AJ2"/>
    <mergeCell ref="AK2:AL2"/>
    <mergeCell ref="AM2:AN2"/>
    <mergeCell ref="AW2:AX2"/>
    <mergeCell ref="AY2:AZ2"/>
    <mergeCell ref="BS2:BT2"/>
    <mergeCell ref="BU2:BV2"/>
    <mergeCell ref="BO2:BP2"/>
    <mergeCell ref="BQ2:BR2"/>
    <mergeCell ref="BC2:BD2"/>
    <mergeCell ref="BE2:BF2"/>
    <mergeCell ref="BG2:BH2"/>
    <mergeCell ref="BI2:BJ2"/>
    <mergeCell ref="BK2:BL2"/>
    <mergeCell ref="BW2:BX2"/>
    <mergeCell ref="BY2:BZ2"/>
    <mergeCell ref="CC2:CD2"/>
    <mergeCell ref="AA2:AB2"/>
    <mergeCell ref="O2:P2"/>
    <mergeCell ref="S2:T2"/>
    <mergeCell ref="U2:V2"/>
    <mergeCell ref="W2:X2"/>
    <mergeCell ref="Y2:Z2"/>
    <mergeCell ref="AQ2:AR2"/>
    <mergeCell ref="AS2:AT2"/>
    <mergeCell ref="AU2:AV2"/>
    <mergeCell ref="CE2:CF2"/>
    <mergeCell ref="CG2:CH2"/>
    <mergeCell ref="CA2:CB2"/>
    <mergeCell ref="CI2:CJ2"/>
    <mergeCell ref="CK2:CL2"/>
    <mergeCell ref="CO2:CP2"/>
    <mergeCell ref="CQ2:CR2"/>
    <mergeCell ref="CS2:CT2"/>
    <mergeCell ref="CM2:CN2"/>
    <mergeCell ref="CU2:CV2"/>
    <mergeCell ref="CW2:CX2"/>
    <mergeCell ref="DA2:DB2"/>
    <mergeCell ref="DC2:DD2"/>
    <mergeCell ref="DE2:DF2"/>
    <mergeCell ref="CY2:CZ2"/>
    <mergeCell ref="DQ2:DR2"/>
    <mergeCell ref="DG2:DH2"/>
    <mergeCell ref="DI2:DJ2"/>
    <mergeCell ref="DM2:DN2"/>
    <mergeCell ref="DO2:DP2"/>
    <mergeCell ref="DK2:DL2"/>
    <mergeCell ref="HW2:HX2"/>
    <mergeCell ref="HY2:HZ2"/>
    <mergeCell ref="IA2:IB2"/>
    <mergeCell ref="IC2:ID2"/>
    <mergeCell ref="IE2:IF2"/>
    <mergeCell ref="IG2:IH2"/>
    <mergeCell ref="II2:IJ2"/>
    <mergeCell ref="IK2:IL2"/>
    <mergeCell ref="IM2:IN2"/>
    <mergeCell ref="IO2:IP2"/>
    <mergeCell ref="IQ2:IR2"/>
    <mergeCell ref="IS2:IT2"/>
    <mergeCell ref="IU2:IV2"/>
    <mergeCell ref="IW2:IX2"/>
    <mergeCell ref="IY2:IZ2"/>
    <mergeCell ref="JA2:JB2"/>
    <mergeCell ref="JC2:JD2"/>
    <mergeCell ref="JE2:JF2"/>
    <mergeCell ref="JY2:JZ2"/>
    <mergeCell ref="KA2:KB2"/>
    <mergeCell ref="JG2:JH2"/>
    <mergeCell ref="JI2:JJ2"/>
    <mergeCell ref="JK2:JL2"/>
    <mergeCell ref="JM2:JN2"/>
    <mergeCell ref="JO2:JP2"/>
    <mergeCell ref="JQ2:JR2"/>
    <mergeCell ref="JS2:JT2"/>
    <mergeCell ref="JU2:JV2"/>
    <mergeCell ref="JW2:JX2"/>
    <mergeCell ref="KC2:KD2"/>
    <mergeCell ref="KE2:KF2"/>
    <mergeCell ref="KG2:KH2"/>
    <mergeCell ref="KI2:KJ2"/>
    <mergeCell ref="KK2:KL2"/>
    <mergeCell ref="KM2:KN2"/>
    <mergeCell ref="KO2:KP2"/>
    <mergeCell ref="KQ2:KR2"/>
    <mergeCell ref="KS2:KT2"/>
    <mergeCell ref="KU2:KV2"/>
    <mergeCell ref="KW2:KX2"/>
    <mergeCell ref="KY2:KZ2"/>
    <mergeCell ref="LA2:LB2"/>
    <mergeCell ref="LC2:LD2"/>
    <mergeCell ref="LE2:LF2"/>
    <mergeCell ref="LG2:LH2"/>
    <mergeCell ref="LI2:LJ2"/>
    <mergeCell ref="LK2:LL2"/>
    <mergeCell ref="ME2:MF2"/>
    <mergeCell ref="LM2:LN2"/>
    <mergeCell ref="LO2:LP2"/>
    <mergeCell ref="LQ2:LR2"/>
    <mergeCell ref="LS2:LT2"/>
    <mergeCell ref="LU2:LV2"/>
    <mergeCell ref="LW2:LX2"/>
    <mergeCell ref="LY2:LZ2"/>
    <mergeCell ref="MA2:MB2"/>
    <mergeCell ref="MC2:MD2"/>
  </mergeCell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Reference!$B$2:$B$25</xm:f>
          </x14:formula1>
          <xm:sqref>B4:B11</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2:MF19"/>
  <sheetViews>
    <sheetView topLeftCell="B1" workbookViewId="0" xr3:uid="{33642244-9AC9-5136-AF77-195C889548CE}">
      <pane xSplit="1" ySplit="2" topLeftCell="LH10" activePane="bottomRight" state="frozen"/>
      <selection pane="bottomRight" activeCell="LP11" sqref="LP11"/>
      <selection pane="bottomLeft" activeCell="B3" sqref="B3"/>
      <selection pane="topRight" activeCell="C1" sqref="C1"/>
    </sheetView>
  </sheetViews>
  <sheetFormatPr defaultRowHeight="12.75"/>
  <cols>
    <col min="1" max="1" width="4.85546875" customWidth="1"/>
    <col min="2" max="2" width="27.140625" bestFit="1" customWidth="1"/>
    <col min="3" max="31" width="5.85546875" customWidth="1"/>
    <col min="32" max="32" width="8.42578125" bestFit="1" customWidth="1"/>
    <col min="33" max="40" width="5.85546875" customWidth="1"/>
    <col min="41" max="42" width="7.140625" bestFit="1" customWidth="1"/>
    <col min="43" max="52" width="5.85546875" customWidth="1"/>
    <col min="53" max="53" width="7.7109375" customWidth="1"/>
    <col min="54" max="54" width="7.85546875" customWidth="1"/>
    <col min="55" max="64" width="5.85546875" customWidth="1"/>
    <col min="65" max="65" width="10.140625" customWidth="1"/>
    <col min="66" max="66" width="10.28515625" customWidth="1"/>
    <col min="67" max="67" width="5.85546875" customWidth="1"/>
    <col min="68" max="68" width="4.85546875" bestFit="1" customWidth="1"/>
    <col min="69" max="177" width="5.85546875" customWidth="1"/>
    <col min="178" max="180" width="5.7109375" customWidth="1"/>
  </cols>
  <sheetData>
    <row r="2" spans="2:344">
      <c r="B2" s="1" t="s">
        <v>90</v>
      </c>
      <c r="C2" s="56" t="s">
        <v>3</v>
      </c>
      <c r="D2" s="46" t="s">
        <v>781</v>
      </c>
      <c r="E2" s="47">
        <v>43516</v>
      </c>
      <c r="F2" s="47">
        <v>43517</v>
      </c>
      <c r="G2" s="47">
        <v>43518</v>
      </c>
      <c r="H2" s="47">
        <v>43519</v>
      </c>
      <c r="I2" s="47">
        <v>43520</v>
      </c>
      <c r="J2" s="47">
        <v>43521</v>
      </c>
      <c r="K2" s="47">
        <v>43522</v>
      </c>
      <c r="L2" s="47">
        <v>43523</v>
      </c>
      <c r="M2" s="172">
        <v>43524</v>
      </c>
      <c r="N2" s="48" t="s">
        <v>92</v>
      </c>
      <c r="O2" s="542">
        <v>43525</v>
      </c>
      <c r="P2" s="542"/>
      <c r="Q2" s="172">
        <v>43526</v>
      </c>
      <c r="R2" s="172">
        <v>43527</v>
      </c>
      <c r="S2" s="542">
        <v>43528</v>
      </c>
      <c r="T2" s="542"/>
      <c r="U2" s="542">
        <v>43529</v>
      </c>
      <c r="V2" s="542"/>
      <c r="W2" s="542">
        <v>43530</v>
      </c>
      <c r="X2" s="542"/>
      <c r="Y2" s="542">
        <v>43531</v>
      </c>
      <c r="Z2" s="542"/>
      <c r="AA2" s="542">
        <v>43532</v>
      </c>
      <c r="AB2" s="542"/>
      <c r="AC2" s="172">
        <v>43533</v>
      </c>
      <c r="AD2" s="172">
        <v>43534</v>
      </c>
      <c r="AE2" s="538">
        <v>43535</v>
      </c>
      <c r="AF2" s="539"/>
      <c r="AG2" s="542">
        <v>43536</v>
      </c>
      <c r="AH2" s="542"/>
      <c r="AI2" s="542">
        <v>43537</v>
      </c>
      <c r="AJ2" s="542"/>
      <c r="AK2" s="542">
        <v>43538</v>
      </c>
      <c r="AL2" s="542"/>
      <c r="AM2" s="542">
        <v>43539</v>
      </c>
      <c r="AN2" s="542"/>
      <c r="AO2" s="172">
        <v>43540</v>
      </c>
      <c r="AP2" s="172">
        <v>43541</v>
      </c>
      <c r="AQ2" s="542">
        <v>43542</v>
      </c>
      <c r="AR2" s="542"/>
      <c r="AS2" s="542">
        <v>43543</v>
      </c>
      <c r="AT2" s="542"/>
      <c r="AU2" s="542">
        <v>43544</v>
      </c>
      <c r="AV2" s="542"/>
      <c r="AW2" s="542">
        <v>43545</v>
      </c>
      <c r="AX2" s="542"/>
      <c r="AY2" s="542">
        <v>43546</v>
      </c>
      <c r="AZ2" s="542"/>
      <c r="BA2" s="172">
        <v>43547</v>
      </c>
      <c r="BB2" s="172">
        <v>43548</v>
      </c>
      <c r="BC2" s="542">
        <v>43549</v>
      </c>
      <c r="BD2" s="542"/>
      <c r="BE2" s="542">
        <v>43550</v>
      </c>
      <c r="BF2" s="542"/>
      <c r="BG2" s="542">
        <v>43551</v>
      </c>
      <c r="BH2" s="542"/>
      <c r="BI2" s="542">
        <v>43552</v>
      </c>
      <c r="BJ2" s="542"/>
      <c r="BK2" s="542">
        <v>43553</v>
      </c>
      <c r="BL2" s="542"/>
      <c r="BM2" s="172">
        <v>43554</v>
      </c>
      <c r="BN2" s="172">
        <v>43555</v>
      </c>
      <c r="BO2" s="542" t="s">
        <v>768</v>
      </c>
      <c r="BP2" s="542"/>
      <c r="BQ2" s="531">
        <v>43556</v>
      </c>
      <c r="BR2" s="532"/>
      <c r="BS2" s="531">
        <v>43557</v>
      </c>
      <c r="BT2" s="532"/>
      <c r="BU2" s="531">
        <v>43558</v>
      </c>
      <c r="BV2" s="532"/>
      <c r="BW2" s="531">
        <v>43559</v>
      </c>
      <c r="BX2" s="532"/>
      <c r="BY2" s="531">
        <v>43560</v>
      </c>
      <c r="BZ2" s="532"/>
      <c r="CA2" s="523" t="s">
        <v>92</v>
      </c>
      <c r="CB2" s="524"/>
      <c r="CC2" s="531">
        <v>43563</v>
      </c>
      <c r="CD2" s="532"/>
      <c r="CE2" s="531">
        <v>43564</v>
      </c>
      <c r="CF2" s="532"/>
      <c r="CG2" s="531">
        <v>43565</v>
      </c>
      <c r="CH2" s="532"/>
      <c r="CI2" s="531">
        <v>43566</v>
      </c>
      <c r="CJ2" s="532"/>
      <c r="CK2" s="531">
        <v>43567</v>
      </c>
      <c r="CL2" s="532"/>
      <c r="CM2" s="523" t="s">
        <v>92</v>
      </c>
      <c r="CN2" s="524"/>
      <c r="CO2" s="531">
        <v>43570</v>
      </c>
      <c r="CP2" s="532"/>
      <c r="CQ2" s="531">
        <v>43571</v>
      </c>
      <c r="CR2" s="532"/>
      <c r="CS2" s="531">
        <v>43572</v>
      </c>
      <c r="CT2" s="532"/>
      <c r="CU2" s="531">
        <v>43573</v>
      </c>
      <c r="CV2" s="532"/>
      <c r="CW2" s="531">
        <v>43574</v>
      </c>
      <c r="CX2" s="532"/>
      <c r="CY2" s="523" t="s">
        <v>92</v>
      </c>
      <c r="CZ2" s="524"/>
      <c r="DA2" s="531">
        <v>43577</v>
      </c>
      <c r="DB2" s="532"/>
      <c r="DC2" s="531">
        <v>43578</v>
      </c>
      <c r="DD2" s="532"/>
      <c r="DE2" s="531">
        <v>43579</v>
      </c>
      <c r="DF2" s="532"/>
      <c r="DG2" s="531">
        <v>43580</v>
      </c>
      <c r="DH2" s="532"/>
      <c r="DI2" s="531">
        <v>43581</v>
      </c>
      <c r="DJ2" s="532"/>
      <c r="DK2" s="523" t="s">
        <v>92</v>
      </c>
      <c r="DL2" s="524"/>
      <c r="DM2" s="531">
        <v>43584</v>
      </c>
      <c r="DN2" s="532"/>
      <c r="DO2" s="531">
        <v>43585</v>
      </c>
      <c r="DP2" s="532"/>
      <c r="DQ2" s="531" t="s">
        <v>92</v>
      </c>
      <c r="DR2" s="532"/>
      <c r="DS2" s="531">
        <v>43586</v>
      </c>
      <c r="DT2" s="532"/>
      <c r="DU2" s="531">
        <v>43587</v>
      </c>
      <c r="DV2" s="532"/>
      <c r="DW2" s="531">
        <v>43588</v>
      </c>
      <c r="DX2" s="532"/>
      <c r="DY2" s="523" t="s">
        <v>92</v>
      </c>
      <c r="DZ2" s="524"/>
      <c r="EA2" s="531">
        <v>43591</v>
      </c>
      <c r="EB2" s="532"/>
      <c r="EC2" s="531">
        <v>43592</v>
      </c>
      <c r="ED2" s="532"/>
      <c r="EE2" s="531">
        <v>43593</v>
      </c>
      <c r="EF2" s="532"/>
      <c r="EG2" s="531">
        <v>43594</v>
      </c>
      <c r="EH2" s="532"/>
      <c r="EI2" s="531">
        <v>43595</v>
      </c>
      <c r="EJ2" s="532"/>
      <c r="EK2" s="523" t="s">
        <v>92</v>
      </c>
      <c r="EL2" s="524"/>
      <c r="EM2" s="531">
        <v>43598</v>
      </c>
      <c r="EN2" s="532"/>
      <c r="EO2" s="531">
        <v>43599</v>
      </c>
      <c r="EP2" s="532"/>
      <c r="EQ2" s="531">
        <v>43600</v>
      </c>
      <c r="ER2" s="532"/>
      <c r="ES2" s="531">
        <v>43601</v>
      </c>
      <c r="ET2" s="532"/>
      <c r="EU2" s="531">
        <v>43602</v>
      </c>
      <c r="EV2" s="532"/>
      <c r="EW2" s="523" t="s">
        <v>92</v>
      </c>
      <c r="EX2" s="524"/>
      <c r="EY2" s="531">
        <v>43605</v>
      </c>
      <c r="EZ2" s="532"/>
      <c r="FA2" s="531">
        <v>43606</v>
      </c>
      <c r="FB2" s="532"/>
      <c r="FC2" s="531">
        <v>43607</v>
      </c>
      <c r="FD2" s="532"/>
      <c r="FE2" s="531">
        <v>43608</v>
      </c>
      <c r="FF2" s="532"/>
      <c r="FG2" s="531">
        <v>43609</v>
      </c>
      <c r="FH2" s="532"/>
      <c r="FI2" s="523" t="s">
        <v>92</v>
      </c>
      <c r="FJ2" s="524"/>
      <c r="FK2" s="531">
        <v>43612</v>
      </c>
      <c r="FL2" s="532"/>
      <c r="FM2" s="531">
        <v>43613</v>
      </c>
      <c r="FN2" s="532"/>
      <c r="FO2" s="531">
        <v>43614</v>
      </c>
      <c r="FP2" s="532"/>
      <c r="FQ2" s="531">
        <v>43615</v>
      </c>
      <c r="FR2" s="532"/>
      <c r="FS2" s="531">
        <v>43616</v>
      </c>
      <c r="FT2" s="532"/>
      <c r="FU2" s="523" t="s">
        <v>92</v>
      </c>
      <c r="FV2" s="524"/>
      <c r="FW2" s="519" t="s">
        <v>776</v>
      </c>
      <c r="FX2" s="520"/>
      <c r="FY2" s="536">
        <v>43619</v>
      </c>
      <c r="FZ2" s="537"/>
      <c r="GA2" s="536">
        <v>43620</v>
      </c>
      <c r="GB2" s="537"/>
      <c r="GC2" s="536">
        <v>43621</v>
      </c>
      <c r="GD2" s="537"/>
      <c r="GE2" s="536">
        <v>43622</v>
      </c>
      <c r="GF2" s="537"/>
      <c r="GG2" s="536">
        <v>43623</v>
      </c>
      <c r="GH2" s="537"/>
      <c r="GI2" s="523" t="s">
        <v>92</v>
      </c>
      <c r="GJ2" s="524"/>
      <c r="GK2" s="536">
        <v>43626</v>
      </c>
      <c r="GL2" s="537"/>
      <c r="GM2" s="536">
        <v>43627</v>
      </c>
      <c r="GN2" s="537"/>
      <c r="GO2" s="536">
        <v>43628</v>
      </c>
      <c r="GP2" s="537"/>
      <c r="GQ2" s="536">
        <v>43629</v>
      </c>
      <c r="GR2" s="537"/>
      <c r="GS2" s="536">
        <v>43630</v>
      </c>
      <c r="GT2" s="537"/>
      <c r="GU2" s="523" t="s">
        <v>92</v>
      </c>
      <c r="GV2" s="524"/>
      <c r="GW2" s="536">
        <v>43633</v>
      </c>
      <c r="GX2" s="537"/>
      <c r="GY2" s="536">
        <v>43634</v>
      </c>
      <c r="GZ2" s="537"/>
      <c r="HA2" s="536">
        <v>43635</v>
      </c>
      <c r="HB2" s="537"/>
      <c r="HC2" s="536">
        <v>43636</v>
      </c>
      <c r="HD2" s="537"/>
      <c r="HE2" s="536">
        <v>43637</v>
      </c>
      <c r="HF2" s="537"/>
      <c r="HG2" s="523" t="s">
        <v>92</v>
      </c>
      <c r="HH2" s="524"/>
      <c r="HI2" s="536">
        <v>43640</v>
      </c>
      <c r="HJ2" s="537"/>
      <c r="HK2" s="536">
        <v>43641</v>
      </c>
      <c r="HL2" s="537"/>
      <c r="HM2" s="536">
        <v>43642</v>
      </c>
      <c r="HN2" s="537"/>
      <c r="HO2" s="536">
        <v>43643</v>
      </c>
      <c r="HP2" s="537"/>
      <c r="HQ2" s="536">
        <v>43644</v>
      </c>
      <c r="HR2" s="537"/>
      <c r="HS2" s="523" t="s">
        <v>92</v>
      </c>
      <c r="HT2" s="524"/>
      <c r="HU2" s="519" t="s">
        <v>771</v>
      </c>
      <c r="HV2" s="520"/>
      <c r="HW2" s="508">
        <v>43647</v>
      </c>
      <c r="HX2" s="510"/>
      <c r="HY2" s="508">
        <v>43648</v>
      </c>
      <c r="HZ2" s="510"/>
      <c r="IA2" s="508">
        <v>43649</v>
      </c>
      <c r="IB2" s="510"/>
      <c r="IC2" s="508">
        <v>43650</v>
      </c>
      <c r="ID2" s="510"/>
      <c r="IE2" s="508">
        <v>43651</v>
      </c>
      <c r="IF2" s="510"/>
      <c r="IG2" s="523" t="s">
        <v>92</v>
      </c>
      <c r="IH2" s="524"/>
      <c r="II2" s="508">
        <v>43654</v>
      </c>
      <c r="IJ2" s="510"/>
      <c r="IK2" s="508">
        <v>43655</v>
      </c>
      <c r="IL2" s="510"/>
      <c r="IM2" s="508">
        <v>43656</v>
      </c>
      <c r="IN2" s="510"/>
      <c r="IO2" s="508">
        <v>43657</v>
      </c>
      <c r="IP2" s="510"/>
      <c r="IQ2" s="508">
        <v>43658</v>
      </c>
      <c r="IR2" s="510"/>
      <c r="IS2" s="523" t="s">
        <v>92</v>
      </c>
      <c r="IT2" s="524"/>
      <c r="IU2" s="508">
        <v>43661</v>
      </c>
      <c r="IV2" s="510"/>
      <c r="IW2" s="508">
        <v>43662</v>
      </c>
      <c r="IX2" s="510"/>
      <c r="IY2" s="508">
        <v>43663</v>
      </c>
      <c r="IZ2" s="510"/>
      <c r="JA2" s="508">
        <v>43664</v>
      </c>
      <c r="JB2" s="510"/>
      <c r="JC2" s="508">
        <v>43665</v>
      </c>
      <c r="JD2" s="510"/>
      <c r="JE2" s="523" t="s">
        <v>92</v>
      </c>
      <c r="JF2" s="524"/>
      <c r="JG2" s="508">
        <v>43668</v>
      </c>
      <c r="JH2" s="510"/>
      <c r="JI2" s="508">
        <v>43669</v>
      </c>
      <c r="JJ2" s="510"/>
      <c r="JK2" s="508">
        <v>43670</v>
      </c>
      <c r="JL2" s="510"/>
      <c r="JM2" s="508">
        <v>43671</v>
      </c>
      <c r="JN2" s="510"/>
      <c r="JO2" s="508">
        <v>43672</v>
      </c>
      <c r="JP2" s="510"/>
      <c r="JQ2" s="523" t="s">
        <v>92</v>
      </c>
      <c r="JR2" s="524"/>
      <c r="JS2" s="508">
        <v>43675</v>
      </c>
      <c r="JT2" s="510"/>
      <c r="JU2" s="508">
        <v>43676</v>
      </c>
      <c r="JV2" s="510"/>
      <c r="JW2" s="508">
        <v>43677</v>
      </c>
      <c r="JX2" s="510"/>
      <c r="JY2" s="523" t="s">
        <v>92</v>
      </c>
      <c r="JZ2" s="524"/>
      <c r="KA2" s="519" t="s">
        <v>772</v>
      </c>
      <c r="KB2" s="520"/>
      <c r="KC2" s="521">
        <v>43678</v>
      </c>
      <c r="KD2" s="522"/>
      <c r="KE2" s="521">
        <v>43679</v>
      </c>
      <c r="KF2" s="522"/>
      <c r="KG2" s="523" t="s">
        <v>92</v>
      </c>
      <c r="KH2" s="524"/>
      <c r="KI2" s="521">
        <v>43682</v>
      </c>
      <c r="KJ2" s="522"/>
      <c r="KK2" s="521">
        <v>43683</v>
      </c>
      <c r="KL2" s="522"/>
      <c r="KM2" s="521">
        <v>43684</v>
      </c>
      <c r="KN2" s="522"/>
      <c r="KO2" s="521">
        <v>43685</v>
      </c>
      <c r="KP2" s="522"/>
      <c r="KQ2" s="521">
        <v>43686</v>
      </c>
      <c r="KR2" s="522"/>
      <c r="KS2" s="523" t="s">
        <v>92</v>
      </c>
      <c r="KT2" s="524"/>
      <c r="KU2" s="521">
        <v>43689</v>
      </c>
      <c r="KV2" s="522"/>
      <c r="KW2" s="521">
        <v>43690</v>
      </c>
      <c r="KX2" s="522"/>
      <c r="KY2" s="521">
        <v>43691</v>
      </c>
      <c r="KZ2" s="522"/>
      <c r="LA2" s="521">
        <v>43692</v>
      </c>
      <c r="LB2" s="522"/>
      <c r="LC2" s="521">
        <v>43693</v>
      </c>
      <c r="LD2" s="522"/>
      <c r="LE2" s="523" t="s">
        <v>92</v>
      </c>
      <c r="LF2" s="524"/>
      <c r="LG2" s="521">
        <v>43696</v>
      </c>
      <c r="LH2" s="522"/>
      <c r="LI2" s="521">
        <v>43697</v>
      </c>
      <c r="LJ2" s="522"/>
      <c r="LK2" s="521">
        <v>43698</v>
      </c>
      <c r="LL2" s="522"/>
      <c r="LM2" s="521">
        <v>43699</v>
      </c>
      <c r="LN2" s="522"/>
      <c r="LO2" s="521">
        <v>43700</v>
      </c>
      <c r="LP2" s="522"/>
      <c r="LQ2" s="523" t="s">
        <v>92</v>
      </c>
      <c r="LR2" s="524"/>
      <c r="LS2" s="521">
        <v>43703</v>
      </c>
      <c r="LT2" s="522"/>
      <c r="LU2" s="521">
        <v>43704</v>
      </c>
      <c r="LV2" s="522"/>
      <c r="LW2" s="521">
        <v>43705</v>
      </c>
      <c r="LX2" s="522"/>
      <c r="LY2" s="521">
        <v>43706</v>
      </c>
      <c r="LZ2" s="522"/>
      <c r="MA2" s="521">
        <v>43707</v>
      </c>
      <c r="MB2" s="522"/>
      <c r="MC2" s="523" t="s">
        <v>92</v>
      </c>
      <c r="MD2" s="524"/>
      <c r="ME2" s="519" t="s">
        <v>772</v>
      </c>
      <c r="MF2" s="520"/>
    </row>
    <row r="3" spans="2:344">
      <c r="B3" s="1"/>
      <c r="C3" s="56"/>
      <c r="D3" s="46"/>
      <c r="E3" s="47"/>
      <c r="F3" s="47"/>
      <c r="G3" s="47"/>
      <c r="H3" s="47"/>
      <c r="I3" s="47"/>
      <c r="J3" s="47"/>
      <c r="K3" s="47"/>
      <c r="L3" s="47"/>
      <c r="M3" s="172"/>
      <c r="N3" s="48"/>
      <c r="O3" s="172" t="s">
        <v>16</v>
      </c>
      <c r="P3" s="172" t="s">
        <v>744</v>
      </c>
      <c r="Q3" s="172"/>
      <c r="R3" s="172"/>
      <c r="S3" s="172" t="s">
        <v>16</v>
      </c>
      <c r="T3" s="172" t="s">
        <v>744</v>
      </c>
      <c r="U3" s="172" t="s">
        <v>16</v>
      </c>
      <c r="V3" s="172" t="s">
        <v>744</v>
      </c>
      <c r="W3" s="172" t="s">
        <v>16</v>
      </c>
      <c r="X3" s="172" t="s">
        <v>744</v>
      </c>
      <c r="Y3" s="172" t="s">
        <v>16</v>
      </c>
      <c r="Z3" s="172" t="s">
        <v>744</v>
      </c>
      <c r="AA3" s="172" t="s">
        <v>16</v>
      </c>
      <c r="AB3" s="172" t="s">
        <v>744</v>
      </c>
      <c r="AC3" s="172"/>
      <c r="AD3" s="172"/>
      <c r="AE3" s="172" t="s">
        <v>16</v>
      </c>
      <c r="AF3" s="172" t="s">
        <v>744</v>
      </c>
      <c r="AG3" s="172" t="s">
        <v>16</v>
      </c>
      <c r="AH3" s="172" t="s">
        <v>744</v>
      </c>
      <c r="AI3" s="172" t="s">
        <v>16</v>
      </c>
      <c r="AJ3" s="172" t="s">
        <v>744</v>
      </c>
      <c r="AK3" s="172" t="s">
        <v>16</v>
      </c>
      <c r="AL3" s="172" t="s">
        <v>744</v>
      </c>
      <c r="AM3" s="172" t="s">
        <v>16</v>
      </c>
      <c r="AN3" s="172" t="s">
        <v>744</v>
      </c>
      <c r="AO3" s="172"/>
      <c r="AP3" s="172"/>
      <c r="AQ3" s="172" t="s">
        <v>16</v>
      </c>
      <c r="AR3" s="172" t="s">
        <v>744</v>
      </c>
      <c r="AS3" s="172" t="s">
        <v>16</v>
      </c>
      <c r="AT3" s="172" t="s">
        <v>744</v>
      </c>
      <c r="AU3" s="172" t="s">
        <v>16</v>
      </c>
      <c r="AV3" s="172" t="s">
        <v>744</v>
      </c>
      <c r="AW3" s="172" t="s">
        <v>16</v>
      </c>
      <c r="AX3" s="172" t="s">
        <v>744</v>
      </c>
      <c r="AY3" s="172" t="s">
        <v>16</v>
      </c>
      <c r="AZ3" s="172" t="s">
        <v>744</v>
      </c>
      <c r="BA3" s="172"/>
      <c r="BB3" s="172"/>
      <c r="BC3" s="172" t="s">
        <v>16</v>
      </c>
      <c r="BD3" s="172" t="s">
        <v>744</v>
      </c>
      <c r="BE3" s="172" t="s">
        <v>16</v>
      </c>
      <c r="BF3" s="172" t="s">
        <v>744</v>
      </c>
      <c r="BG3" s="172" t="s">
        <v>16</v>
      </c>
      <c r="BH3" s="172" t="s">
        <v>744</v>
      </c>
      <c r="BI3" s="172" t="s">
        <v>16</v>
      </c>
      <c r="BJ3" s="172" t="s">
        <v>744</v>
      </c>
      <c r="BK3" s="172" t="s">
        <v>16</v>
      </c>
      <c r="BL3" s="172" t="s">
        <v>744</v>
      </c>
      <c r="BM3" s="172"/>
      <c r="BN3" s="172"/>
      <c r="BO3" s="172" t="s">
        <v>16</v>
      </c>
      <c r="BP3" s="172" t="s">
        <v>744</v>
      </c>
      <c r="BQ3" s="44" t="s">
        <v>16</v>
      </c>
      <c r="BR3" s="44" t="s">
        <v>744</v>
      </c>
      <c r="BS3" s="44" t="s">
        <v>16</v>
      </c>
      <c r="BT3" s="44" t="s">
        <v>744</v>
      </c>
      <c r="BU3" s="44" t="s">
        <v>16</v>
      </c>
      <c r="BV3" s="44" t="s">
        <v>744</v>
      </c>
      <c r="BW3" s="44" t="s">
        <v>16</v>
      </c>
      <c r="BX3" s="44" t="s">
        <v>744</v>
      </c>
      <c r="BY3" s="44" t="s">
        <v>16</v>
      </c>
      <c r="BZ3" s="44" t="s">
        <v>744</v>
      </c>
      <c r="CA3" s="97" t="s">
        <v>16</v>
      </c>
      <c r="CB3" s="97" t="s">
        <v>744</v>
      </c>
      <c r="CC3" s="44" t="s">
        <v>16</v>
      </c>
      <c r="CD3" s="44" t="s">
        <v>744</v>
      </c>
      <c r="CE3" s="44" t="s">
        <v>16</v>
      </c>
      <c r="CF3" s="44" t="s">
        <v>744</v>
      </c>
      <c r="CG3" s="44" t="s">
        <v>16</v>
      </c>
      <c r="CH3" s="44" t="s">
        <v>744</v>
      </c>
      <c r="CI3" s="44" t="s">
        <v>16</v>
      </c>
      <c r="CJ3" s="44" t="s">
        <v>744</v>
      </c>
      <c r="CK3" s="44" t="s">
        <v>16</v>
      </c>
      <c r="CL3" s="44" t="s">
        <v>744</v>
      </c>
      <c r="CM3" s="97" t="s">
        <v>16</v>
      </c>
      <c r="CN3" s="97" t="s">
        <v>744</v>
      </c>
      <c r="CO3" s="44" t="s">
        <v>16</v>
      </c>
      <c r="CP3" s="44" t="s">
        <v>744</v>
      </c>
      <c r="CQ3" s="44" t="s">
        <v>16</v>
      </c>
      <c r="CR3" s="44" t="s">
        <v>744</v>
      </c>
      <c r="CS3" s="44" t="s">
        <v>16</v>
      </c>
      <c r="CT3" s="44" t="s">
        <v>744</v>
      </c>
      <c r="CU3" s="44" t="s">
        <v>16</v>
      </c>
      <c r="CV3" s="44" t="s">
        <v>744</v>
      </c>
      <c r="CW3" s="44" t="s">
        <v>16</v>
      </c>
      <c r="CX3" s="44" t="s">
        <v>744</v>
      </c>
      <c r="CY3" s="97" t="s">
        <v>16</v>
      </c>
      <c r="CZ3" s="97" t="s">
        <v>744</v>
      </c>
      <c r="DA3" s="44" t="s">
        <v>16</v>
      </c>
      <c r="DB3" s="44" t="s">
        <v>744</v>
      </c>
      <c r="DC3" s="44" t="s">
        <v>16</v>
      </c>
      <c r="DD3" s="44" t="s">
        <v>744</v>
      </c>
      <c r="DE3" s="44" t="s">
        <v>16</v>
      </c>
      <c r="DF3" s="44" t="s">
        <v>744</v>
      </c>
      <c r="DG3" s="44" t="s">
        <v>16</v>
      </c>
      <c r="DH3" s="44" t="s">
        <v>744</v>
      </c>
      <c r="DI3" s="44" t="s">
        <v>16</v>
      </c>
      <c r="DJ3" s="44" t="s">
        <v>744</v>
      </c>
      <c r="DK3" s="97" t="s">
        <v>16</v>
      </c>
      <c r="DL3" s="97" t="s">
        <v>744</v>
      </c>
      <c r="DM3" s="44" t="s">
        <v>16</v>
      </c>
      <c r="DN3" s="44" t="s">
        <v>744</v>
      </c>
      <c r="DO3" s="44" t="s">
        <v>16</v>
      </c>
      <c r="DP3" s="44" t="s">
        <v>744</v>
      </c>
      <c r="DQ3" s="42" t="s">
        <v>16</v>
      </c>
      <c r="DR3" s="42" t="s">
        <v>744</v>
      </c>
      <c r="DS3" s="44" t="s">
        <v>16</v>
      </c>
      <c r="DT3" s="44" t="s">
        <v>744</v>
      </c>
      <c r="DU3" s="44" t="s">
        <v>16</v>
      </c>
      <c r="DV3" s="44" t="s">
        <v>744</v>
      </c>
      <c r="DW3" s="44" t="s">
        <v>16</v>
      </c>
      <c r="DX3" s="44" t="s">
        <v>744</v>
      </c>
      <c r="DY3" s="97" t="s">
        <v>16</v>
      </c>
      <c r="DZ3" s="97" t="s">
        <v>744</v>
      </c>
      <c r="EA3" s="44" t="s">
        <v>16</v>
      </c>
      <c r="EB3" s="44" t="s">
        <v>744</v>
      </c>
      <c r="EC3" s="44" t="s">
        <v>16</v>
      </c>
      <c r="ED3" s="44" t="s">
        <v>744</v>
      </c>
      <c r="EE3" s="44" t="s">
        <v>16</v>
      </c>
      <c r="EF3" s="44" t="s">
        <v>744</v>
      </c>
      <c r="EG3" s="44" t="s">
        <v>16</v>
      </c>
      <c r="EH3" s="44" t="s">
        <v>744</v>
      </c>
      <c r="EI3" s="44" t="s">
        <v>16</v>
      </c>
      <c r="EJ3" s="44" t="s">
        <v>744</v>
      </c>
      <c r="EK3" s="97" t="s">
        <v>16</v>
      </c>
      <c r="EL3" s="97" t="s">
        <v>744</v>
      </c>
      <c r="EM3" s="44" t="s">
        <v>16</v>
      </c>
      <c r="EN3" s="44" t="s">
        <v>744</v>
      </c>
      <c r="EO3" s="44" t="s">
        <v>16</v>
      </c>
      <c r="EP3" s="44" t="s">
        <v>744</v>
      </c>
      <c r="EQ3" s="44" t="s">
        <v>16</v>
      </c>
      <c r="ER3" s="44" t="s">
        <v>744</v>
      </c>
      <c r="ES3" s="44" t="s">
        <v>16</v>
      </c>
      <c r="ET3" s="44" t="s">
        <v>744</v>
      </c>
      <c r="EU3" s="44" t="s">
        <v>16</v>
      </c>
      <c r="EV3" s="44" t="s">
        <v>744</v>
      </c>
      <c r="EW3" s="97" t="s">
        <v>16</v>
      </c>
      <c r="EX3" s="97" t="s">
        <v>744</v>
      </c>
      <c r="EY3" s="44" t="s">
        <v>16</v>
      </c>
      <c r="EZ3" s="44" t="s">
        <v>744</v>
      </c>
      <c r="FA3" s="44" t="s">
        <v>16</v>
      </c>
      <c r="FB3" s="44" t="s">
        <v>744</v>
      </c>
      <c r="FC3" s="44" t="s">
        <v>16</v>
      </c>
      <c r="FD3" s="44" t="s">
        <v>744</v>
      </c>
      <c r="FE3" s="44" t="s">
        <v>16</v>
      </c>
      <c r="FF3" s="44" t="s">
        <v>744</v>
      </c>
      <c r="FG3" s="44" t="s">
        <v>16</v>
      </c>
      <c r="FH3" s="44" t="s">
        <v>744</v>
      </c>
      <c r="FI3" s="97" t="s">
        <v>16</v>
      </c>
      <c r="FJ3" s="97" t="s">
        <v>744</v>
      </c>
      <c r="FK3" s="44" t="s">
        <v>16</v>
      </c>
      <c r="FL3" s="44" t="s">
        <v>744</v>
      </c>
      <c r="FM3" s="44" t="s">
        <v>16</v>
      </c>
      <c r="FN3" s="44" t="s">
        <v>744</v>
      </c>
      <c r="FO3" s="44" t="s">
        <v>16</v>
      </c>
      <c r="FP3" s="44" t="s">
        <v>744</v>
      </c>
      <c r="FQ3" s="44" t="s">
        <v>16</v>
      </c>
      <c r="FR3" s="44" t="s">
        <v>744</v>
      </c>
      <c r="FS3" s="44" t="s">
        <v>16</v>
      </c>
      <c r="FT3" s="44" t="s">
        <v>744</v>
      </c>
      <c r="FU3" s="97" t="s">
        <v>16</v>
      </c>
      <c r="FV3" s="97" t="s">
        <v>744</v>
      </c>
      <c r="FW3" s="98" t="s">
        <v>16</v>
      </c>
      <c r="FX3" s="98" t="s">
        <v>744</v>
      </c>
      <c r="FY3" s="151" t="s">
        <v>16</v>
      </c>
      <c r="FZ3" s="151" t="s">
        <v>744</v>
      </c>
      <c r="GA3" s="151" t="s">
        <v>16</v>
      </c>
      <c r="GB3" s="151" t="s">
        <v>744</v>
      </c>
      <c r="GC3" s="151" t="s">
        <v>16</v>
      </c>
      <c r="GD3" s="151" t="s">
        <v>744</v>
      </c>
      <c r="GE3" s="151" t="s">
        <v>16</v>
      </c>
      <c r="GF3" s="151" t="s">
        <v>744</v>
      </c>
      <c r="GG3" s="151" t="s">
        <v>16</v>
      </c>
      <c r="GH3" s="151" t="s">
        <v>744</v>
      </c>
      <c r="GI3" s="97" t="s">
        <v>16</v>
      </c>
      <c r="GJ3" s="97" t="s">
        <v>744</v>
      </c>
      <c r="GK3" s="151" t="s">
        <v>16</v>
      </c>
      <c r="GL3" s="151" t="s">
        <v>744</v>
      </c>
      <c r="GM3" s="151" t="s">
        <v>16</v>
      </c>
      <c r="GN3" s="151" t="s">
        <v>744</v>
      </c>
      <c r="GO3" s="151" t="s">
        <v>16</v>
      </c>
      <c r="GP3" s="151" t="s">
        <v>744</v>
      </c>
      <c r="GQ3" s="151" t="s">
        <v>16</v>
      </c>
      <c r="GR3" s="151" t="s">
        <v>744</v>
      </c>
      <c r="GS3" s="151" t="s">
        <v>16</v>
      </c>
      <c r="GT3" s="151" t="s">
        <v>744</v>
      </c>
      <c r="GU3" s="97" t="s">
        <v>16</v>
      </c>
      <c r="GV3" s="97" t="s">
        <v>744</v>
      </c>
      <c r="GW3" s="151" t="s">
        <v>16</v>
      </c>
      <c r="GX3" s="151" t="s">
        <v>744</v>
      </c>
      <c r="GY3" s="151" t="s">
        <v>16</v>
      </c>
      <c r="GZ3" s="151" t="s">
        <v>744</v>
      </c>
      <c r="HA3" s="151" t="s">
        <v>16</v>
      </c>
      <c r="HB3" s="151" t="s">
        <v>744</v>
      </c>
      <c r="HC3" s="151" t="s">
        <v>16</v>
      </c>
      <c r="HD3" s="151" t="s">
        <v>744</v>
      </c>
      <c r="HE3" s="151" t="s">
        <v>16</v>
      </c>
      <c r="HF3" s="151" t="s">
        <v>744</v>
      </c>
      <c r="HG3" s="97" t="s">
        <v>16</v>
      </c>
      <c r="HH3" s="97" t="s">
        <v>744</v>
      </c>
      <c r="HI3" s="151" t="s">
        <v>16</v>
      </c>
      <c r="HJ3" s="151" t="s">
        <v>744</v>
      </c>
      <c r="HK3" s="151" t="s">
        <v>16</v>
      </c>
      <c r="HL3" s="151" t="s">
        <v>744</v>
      </c>
      <c r="HM3" s="151" t="s">
        <v>16</v>
      </c>
      <c r="HN3" s="151" t="s">
        <v>744</v>
      </c>
      <c r="HO3" s="151" t="s">
        <v>16</v>
      </c>
      <c r="HP3" s="151" t="s">
        <v>744</v>
      </c>
      <c r="HQ3" s="151" t="s">
        <v>16</v>
      </c>
      <c r="HR3" s="151" t="s">
        <v>744</v>
      </c>
      <c r="HS3" s="97" t="s">
        <v>16</v>
      </c>
      <c r="HT3" s="97" t="s">
        <v>744</v>
      </c>
      <c r="HU3" s="98" t="s">
        <v>16</v>
      </c>
      <c r="HV3" s="98" t="s">
        <v>744</v>
      </c>
      <c r="HW3" s="162" t="s">
        <v>16</v>
      </c>
      <c r="HX3" s="162" t="s">
        <v>744</v>
      </c>
      <c r="HY3" s="162" t="s">
        <v>16</v>
      </c>
      <c r="HZ3" s="162" t="s">
        <v>744</v>
      </c>
      <c r="IA3" s="162" t="s">
        <v>16</v>
      </c>
      <c r="IB3" s="162" t="s">
        <v>744</v>
      </c>
      <c r="IC3" s="162" t="s">
        <v>16</v>
      </c>
      <c r="ID3" s="162" t="s">
        <v>744</v>
      </c>
      <c r="IE3" s="162" t="s">
        <v>16</v>
      </c>
      <c r="IF3" s="162" t="s">
        <v>744</v>
      </c>
      <c r="IG3" s="97" t="s">
        <v>16</v>
      </c>
      <c r="IH3" s="97" t="s">
        <v>744</v>
      </c>
      <c r="II3" s="162" t="s">
        <v>16</v>
      </c>
      <c r="IJ3" s="162" t="s">
        <v>744</v>
      </c>
      <c r="IK3" s="162" t="s">
        <v>16</v>
      </c>
      <c r="IL3" s="162" t="s">
        <v>744</v>
      </c>
      <c r="IM3" s="162" t="s">
        <v>16</v>
      </c>
      <c r="IN3" s="162" t="s">
        <v>744</v>
      </c>
      <c r="IO3" s="162" t="s">
        <v>16</v>
      </c>
      <c r="IP3" s="162" t="s">
        <v>744</v>
      </c>
      <c r="IQ3" s="162" t="s">
        <v>16</v>
      </c>
      <c r="IR3" s="162" t="s">
        <v>744</v>
      </c>
      <c r="IS3" s="97" t="s">
        <v>16</v>
      </c>
      <c r="IT3" s="97" t="s">
        <v>744</v>
      </c>
      <c r="IU3" s="162" t="s">
        <v>16</v>
      </c>
      <c r="IV3" s="162" t="s">
        <v>744</v>
      </c>
      <c r="IW3" s="162" t="s">
        <v>16</v>
      </c>
      <c r="IX3" s="162" t="s">
        <v>744</v>
      </c>
      <c r="IY3" s="162" t="s">
        <v>16</v>
      </c>
      <c r="IZ3" s="162" t="s">
        <v>744</v>
      </c>
      <c r="JA3" s="162" t="s">
        <v>16</v>
      </c>
      <c r="JB3" s="162" t="s">
        <v>744</v>
      </c>
      <c r="JC3" s="162" t="s">
        <v>16</v>
      </c>
      <c r="JD3" s="162" t="s">
        <v>744</v>
      </c>
      <c r="JE3" s="97" t="s">
        <v>16</v>
      </c>
      <c r="JF3" s="97" t="s">
        <v>744</v>
      </c>
      <c r="JG3" s="162" t="s">
        <v>16</v>
      </c>
      <c r="JH3" s="162" t="s">
        <v>744</v>
      </c>
      <c r="JI3" s="162" t="s">
        <v>16</v>
      </c>
      <c r="JJ3" s="162" t="s">
        <v>744</v>
      </c>
      <c r="JK3" s="162" t="s">
        <v>16</v>
      </c>
      <c r="JL3" s="162" t="s">
        <v>744</v>
      </c>
      <c r="JM3" s="162" t="s">
        <v>16</v>
      </c>
      <c r="JN3" s="162" t="s">
        <v>744</v>
      </c>
      <c r="JO3" s="162" t="s">
        <v>16</v>
      </c>
      <c r="JP3" s="162" t="s">
        <v>744</v>
      </c>
      <c r="JQ3" s="97" t="s">
        <v>16</v>
      </c>
      <c r="JR3" s="97" t="s">
        <v>744</v>
      </c>
      <c r="JS3" s="162" t="s">
        <v>16</v>
      </c>
      <c r="JT3" s="162" t="s">
        <v>744</v>
      </c>
      <c r="JU3" s="162" t="s">
        <v>16</v>
      </c>
      <c r="JV3" s="162" t="s">
        <v>744</v>
      </c>
      <c r="JW3" s="162" t="s">
        <v>16</v>
      </c>
      <c r="JX3" s="162" t="s">
        <v>744</v>
      </c>
      <c r="JY3" s="97" t="s">
        <v>16</v>
      </c>
      <c r="JZ3" s="97" t="s">
        <v>744</v>
      </c>
      <c r="KA3" s="98" t="s">
        <v>16</v>
      </c>
      <c r="KB3" s="98" t="s">
        <v>744</v>
      </c>
      <c r="KC3" s="182" t="s">
        <v>16</v>
      </c>
      <c r="KD3" s="182" t="s">
        <v>744</v>
      </c>
      <c r="KE3" s="182" t="s">
        <v>16</v>
      </c>
      <c r="KF3" s="182" t="s">
        <v>744</v>
      </c>
      <c r="KG3" s="97" t="s">
        <v>16</v>
      </c>
      <c r="KH3" s="97" t="s">
        <v>744</v>
      </c>
      <c r="KI3" s="182" t="s">
        <v>16</v>
      </c>
      <c r="KJ3" s="182" t="s">
        <v>744</v>
      </c>
      <c r="KK3" s="182" t="s">
        <v>16</v>
      </c>
      <c r="KL3" s="182" t="s">
        <v>744</v>
      </c>
      <c r="KM3" s="182" t="s">
        <v>16</v>
      </c>
      <c r="KN3" s="182" t="s">
        <v>744</v>
      </c>
      <c r="KO3" s="182" t="s">
        <v>16</v>
      </c>
      <c r="KP3" s="182" t="s">
        <v>744</v>
      </c>
      <c r="KQ3" s="182" t="s">
        <v>16</v>
      </c>
      <c r="KR3" s="182" t="s">
        <v>744</v>
      </c>
      <c r="KS3" s="97" t="s">
        <v>16</v>
      </c>
      <c r="KT3" s="97" t="s">
        <v>744</v>
      </c>
      <c r="KU3" s="182" t="s">
        <v>16</v>
      </c>
      <c r="KV3" s="182" t="s">
        <v>744</v>
      </c>
      <c r="KW3" s="182" t="s">
        <v>16</v>
      </c>
      <c r="KX3" s="182" t="s">
        <v>744</v>
      </c>
      <c r="KY3" s="182" t="s">
        <v>16</v>
      </c>
      <c r="KZ3" s="182" t="s">
        <v>744</v>
      </c>
      <c r="LA3" s="182" t="s">
        <v>16</v>
      </c>
      <c r="LB3" s="182" t="s">
        <v>744</v>
      </c>
      <c r="LC3" s="182" t="s">
        <v>16</v>
      </c>
      <c r="LD3" s="182" t="s">
        <v>744</v>
      </c>
      <c r="LE3" s="97" t="s">
        <v>16</v>
      </c>
      <c r="LF3" s="97" t="s">
        <v>744</v>
      </c>
      <c r="LG3" s="182" t="s">
        <v>16</v>
      </c>
      <c r="LH3" s="182" t="s">
        <v>744</v>
      </c>
      <c r="LI3" s="182" t="s">
        <v>16</v>
      </c>
      <c r="LJ3" s="182" t="s">
        <v>744</v>
      </c>
      <c r="LK3" s="182" t="s">
        <v>16</v>
      </c>
      <c r="LL3" s="182" t="s">
        <v>744</v>
      </c>
      <c r="LM3" s="182" t="s">
        <v>16</v>
      </c>
      <c r="LN3" s="182" t="s">
        <v>744</v>
      </c>
      <c r="LO3" s="182" t="s">
        <v>16</v>
      </c>
      <c r="LP3" s="182" t="s">
        <v>744</v>
      </c>
      <c r="LQ3" s="97" t="s">
        <v>16</v>
      </c>
      <c r="LR3" s="97" t="s">
        <v>744</v>
      </c>
      <c r="LS3" s="182" t="s">
        <v>16</v>
      </c>
      <c r="LT3" s="182" t="s">
        <v>744</v>
      </c>
      <c r="LU3" s="182" t="s">
        <v>16</v>
      </c>
      <c r="LV3" s="182" t="s">
        <v>744</v>
      </c>
      <c r="LW3" s="182" t="s">
        <v>16</v>
      </c>
      <c r="LX3" s="182" t="s">
        <v>744</v>
      </c>
      <c r="LY3" s="182" t="s">
        <v>16</v>
      </c>
      <c r="LZ3" s="182" t="s">
        <v>744</v>
      </c>
      <c r="MA3" s="182" t="s">
        <v>16</v>
      </c>
      <c r="MB3" s="182" t="s">
        <v>744</v>
      </c>
      <c r="MC3" s="97" t="s">
        <v>16</v>
      </c>
      <c r="MD3" s="97" t="s">
        <v>744</v>
      </c>
      <c r="ME3" s="98" t="s">
        <v>16</v>
      </c>
      <c r="MF3" s="98" t="s">
        <v>744</v>
      </c>
    </row>
    <row r="4" spans="2:344">
      <c r="B4" s="2" t="s">
        <v>46</v>
      </c>
      <c r="C4" s="51"/>
      <c r="D4" s="37"/>
      <c r="E4" s="37"/>
      <c r="F4" s="37"/>
      <c r="G4" s="37"/>
      <c r="H4" s="57"/>
      <c r="I4" s="57"/>
      <c r="J4" s="37"/>
      <c r="K4" s="37"/>
      <c r="L4" s="37"/>
      <c r="M4" s="37"/>
      <c r="N4" s="58">
        <f>SUM(D4:M4)</f>
        <v>0</v>
      </c>
      <c r="O4" s="37"/>
      <c r="P4" s="189">
        <v>0</v>
      </c>
      <c r="Q4" s="57"/>
      <c r="R4" s="57"/>
      <c r="S4" s="37"/>
      <c r="T4" s="189">
        <v>0</v>
      </c>
      <c r="U4" s="37"/>
      <c r="V4" s="189">
        <v>0</v>
      </c>
      <c r="W4" s="37"/>
      <c r="X4" s="189">
        <v>0</v>
      </c>
      <c r="Y4" s="37"/>
      <c r="Z4" s="189">
        <v>0</v>
      </c>
      <c r="AA4" s="37"/>
      <c r="AB4" s="189">
        <v>0</v>
      </c>
      <c r="AC4" s="57"/>
      <c r="AD4" s="57"/>
      <c r="AE4" s="59" t="s">
        <v>96</v>
      </c>
      <c r="AF4" s="203">
        <v>0</v>
      </c>
      <c r="AG4" s="37"/>
      <c r="AH4" s="189">
        <v>0</v>
      </c>
      <c r="AI4" s="37"/>
      <c r="AJ4" s="189">
        <v>0</v>
      </c>
      <c r="AK4" s="37"/>
      <c r="AL4" s="189">
        <v>0</v>
      </c>
      <c r="AM4" s="37"/>
      <c r="AN4" s="189">
        <v>0</v>
      </c>
      <c r="AO4" s="57"/>
      <c r="AP4" s="57"/>
      <c r="AQ4" s="37"/>
      <c r="AR4" s="189">
        <v>0</v>
      </c>
      <c r="AS4" s="37"/>
      <c r="AT4" s="189">
        <v>0</v>
      </c>
      <c r="AU4" s="37"/>
      <c r="AV4" s="189">
        <v>0</v>
      </c>
      <c r="AW4" s="37"/>
      <c r="AX4" s="189">
        <v>0</v>
      </c>
      <c r="AY4" s="37"/>
      <c r="AZ4" s="189">
        <v>0</v>
      </c>
      <c r="BA4" s="57"/>
      <c r="BB4" s="57"/>
      <c r="BC4" s="37"/>
      <c r="BD4" s="189">
        <v>0</v>
      </c>
      <c r="BE4" s="37"/>
      <c r="BF4" s="189">
        <v>0</v>
      </c>
      <c r="BG4" s="37"/>
      <c r="BH4" s="189">
        <v>0</v>
      </c>
      <c r="BI4" s="37"/>
      <c r="BJ4" s="189">
        <v>0</v>
      </c>
      <c r="BK4" s="37"/>
      <c r="BL4" s="189">
        <v>0</v>
      </c>
      <c r="BM4" s="74"/>
      <c r="BN4" s="74"/>
      <c r="BO4" s="72">
        <f>SUM(O4,S4,U4,W4,Y4,AA4,AE4,AG4,AI4,AK4,AM4,AQ4,AS4,AU4,AW4,AY4,BC4,BE4, BG4, BI4, BK4)</f>
        <v>0</v>
      </c>
      <c r="BP4" s="204">
        <f>AVERAGE(P4,T4,V4,X4,Z4,AB4,AF4,AH4,AJ4,AL4,AN4,AR4,AT4,AV4,AX4,AZ4,BD4,BF4, BH4, BJ4, BL4)</f>
        <v>0</v>
      </c>
      <c r="BQ4" s="3"/>
      <c r="BR4" s="25">
        <v>0</v>
      </c>
      <c r="BS4" s="3"/>
      <c r="BT4" s="25">
        <v>0</v>
      </c>
      <c r="BU4" s="3"/>
      <c r="BV4" s="25">
        <v>0</v>
      </c>
      <c r="BW4" s="23" t="s">
        <v>96</v>
      </c>
      <c r="BX4" s="104">
        <v>0</v>
      </c>
      <c r="BY4" s="23" t="s">
        <v>96</v>
      </c>
      <c r="BZ4" s="104">
        <v>0</v>
      </c>
      <c r="CA4" s="23">
        <f>SUM(BQ4,BS4,BU4,BW4,BY4)</f>
        <v>0</v>
      </c>
      <c r="CB4" s="83">
        <f>AVERAGE(BR4,BT4,BV4,BX4,BZ4)</f>
        <v>0</v>
      </c>
      <c r="CC4" s="3"/>
      <c r="CD4" s="25">
        <v>0</v>
      </c>
      <c r="CE4" s="23" t="s">
        <v>96</v>
      </c>
      <c r="CF4" s="104">
        <v>0</v>
      </c>
      <c r="CG4" s="3"/>
      <c r="CH4" s="25">
        <v>0</v>
      </c>
      <c r="CI4" s="3"/>
      <c r="CJ4" s="25">
        <v>0</v>
      </c>
      <c r="CK4" s="23" t="s">
        <v>96</v>
      </c>
      <c r="CL4" s="104">
        <v>0</v>
      </c>
      <c r="CM4" s="23">
        <f>SUM(CC4,CE4,CG4,CI4,CK4)</f>
        <v>0</v>
      </c>
      <c r="CN4" s="83">
        <f>AVERAGE(CD4,CF4,CH4,CJ4,CL4)</f>
        <v>0</v>
      </c>
      <c r="CO4" s="3"/>
      <c r="CP4" s="25">
        <v>0</v>
      </c>
      <c r="CQ4" s="3"/>
      <c r="CR4" s="25">
        <v>0</v>
      </c>
      <c r="CS4" s="3"/>
      <c r="CT4" s="25">
        <v>0</v>
      </c>
      <c r="CU4" s="23" t="s">
        <v>96</v>
      </c>
      <c r="CV4" s="104">
        <v>0</v>
      </c>
      <c r="CW4" s="3"/>
      <c r="CX4" s="25">
        <v>0</v>
      </c>
      <c r="CY4" s="23">
        <f>SUM(CO4,CQ4,CS4,CU4,CW4)</f>
        <v>0</v>
      </c>
      <c r="CZ4" s="83">
        <f>AVERAGE(CP4,CR4,CT4,CX4)</f>
        <v>0</v>
      </c>
      <c r="DA4" s="3"/>
      <c r="DB4" s="25">
        <v>0</v>
      </c>
      <c r="DC4" s="3"/>
      <c r="DD4" s="25">
        <v>0</v>
      </c>
      <c r="DE4" s="3"/>
      <c r="DF4" s="25">
        <v>0</v>
      </c>
      <c r="DG4" s="3"/>
      <c r="DH4" s="25">
        <v>0</v>
      </c>
      <c r="DI4" s="3"/>
      <c r="DJ4" s="25">
        <v>0</v>
      </c>
      <c r="DK4" s="23">
        <f>SUM(DA4,DC4,DE4,DG4,DI4)</f>
        <v>0</v>
      </c>
      <c r="DL4" s="83">
        <f>AVERAGE(DB4,DD4,DF4,DH4,DJ4)</f>
        <v>0</v>
      </c>
      <c r="DM4" s="3"/>
      <c r="DN4" s="25">
        <v>0</v>
      </c>
      <c r="DO4" s="3"/>
      <c r="DP4" s="25">
        <v>0</v>
      </c>
      <c r="DQ4" s="84">
        <f>SUM(BQ4,BS4,BU4,BW4,BY4,CC4,CE4,CG4,CI4,CK4,CO4,CQ4,CS4,CU4,CW4,DA4,DC4,DE4,DG4,DI4,DM4,DO4)</f>
        <v>0</v>
      </c>
      <c r="DR4" s="85">
        <f t="shared" ref="DR4:DR11" si="0">AVERAGE(DP4,DN4,DJ4,DH4,DF4,DD4,DB4,CX4,CV4,CT4,CR4,CP4,CL4,CJ4,CH4,CF4,CD4,BZ4,BX4,BV4,BT4,BR4)</f>
        <v>0</v>
      </c>
      <c r="DS4" s="23" t="s">
        <v>96</v>
      </c>
      <c r="DT4" s="23">
        <v>0</v>
      </c>
      <c r="DU4" s="3"/>
      <c r="DV4" s="127">
        <v>0</v>
      </c>
      <c r="DW4" s="3"/>
      <c r="DX4" s="148">
        <v>0</v>
      </c>
      <c r="DY4" s="23">
        <f>SUM(DO4,DQ4,DS4,DU4,DW4)</f>
        <v>0</v>
      </c>
      <c r="DZ4" s="83">
        <f>AVERAGE(DV4,DX4)</f>
        <v>0</v>
      </c>
      <c r="EA4" s="35"/>
      <c r="EB4" s="127">
        <v>0</v>
      </c>
      <c r="EC4" s="3"/>
      <c r="ED4" s="127">
        <v>0</v>
      </c>
      <c r="EE4" s="3"/>
      <c r="EF4" s="127">
        <v>0</v>
      </c>
      <c r="EG4" s="3"/>
      <c r="EH4" s="127">
        <v>0</v>
      </c>
      <c r="EI4" s="3"/>
      <c r="EJ4" s="127">
        <v>0</v>
      </c>
      <c r="EK4" s="23">
        <f t="shared" ref="EK4:EK5" si="1">SUM(EI4,EG4,EE4,EC4,EA4)</f>
        <v>0</v>
      </c>
      <c r="EL4" s="83">
        <f t="shared" ref="EL4:EL5" si="2">AVERAGE(EJ4,EH4,EF4,ED4,EB4)</f>
        <v>0</v>
      </c>
      <c r="EM4" s="3"/>
      <c r="EN4" s="127">
        <v>0</v>
      </c>
      <c r="EO4" s="3"/>
      <c r="EP4" s="127">
        <v>0</v>
      </c>
      <c r="EQ4" s="3"/>
      <c r="ER4" s="127">
        <v>0</v>
      </c>
      <c r="ES4" s="3"/>
      <c r="ET4" s="127">
        <v>0</v>
      </c>
      <c r="EU4" s="3"/>
      <c r="EV4" s="127">
        <v>0</v>
      </c>
      <c r="EW4" s="23">
        <f t="shared" ref="EW4:EW5" si="3">SUM(EU4,ES4,EQ4,EO4,EM4)</f>
        <v>0</v>
      </c>
      <c r="EX4" s="83">
        <f t="shared" ref="EX4:EX5" si="4">AVERAGE(EV4,ET4,ER4,EP4,EN4)</f>
        <v>0</v>
      </c>
      <c r="EY4" s="3"/>
      <c r="EZ4" s="127">
        <v>0</v>
      </c>
      <c r="FA4" s="3"/>
      <c r="FB4" s="127">
        <v>0</v>
      </c>
      <c r="FC4" s="3"/>
      <c r="FD4" s="127">
        <v>0</v>
      </c>
      <c r="FE4" s="3"/>
      <c r="FF4" s="127">
        <v>0</v>
      </c>
      <c r="FG4" s="3"/>
      <c r="FH4" s="127">
        <v>0</v>
      </c>
      <c r="FI4" s="23">
        <f t="shared" ref="FI4:FI5" si="5">SUM(FG4,FE4,FC4,FA4,EY4)</f>
        <v>0</v>
      </c>
      <c r="FJ4" s="83">
        <f t="shared" ref="FJ4:FJ5" si="6">AVERAGE(FH4,FF4,FD4,FB4,EZ4)</f>
        <v>0</v>
      </c>
      <c r="FK4" s="3"/>
      <c r="FL4" s="127">
        <v>0</v>
      </c>
      <c r="FM4" s="3"/>
      <c r="FN4" s="127">
        <v>0</v>
      </c>
      <c r="FO4" s="3"/>
      <c r="FP4" s="127">
        <v>0</v>
      </c>
      <c r="FQ4" s="3"/>
      <c r="FR4" s="127">
        <v>0</v>
      </c>
      <c r="FS4" s="3"/>
      <c r="FT4" s="127">
        <v>0</v>
      </c>
      <c r="FU4" s="23">
        <f t="shared" ref="FU4:FU5" si="7">SUM(FS4,FQ4,FO4,FM4,FK4)</f>
        <v>0</v>
      </c>
      <c r="FV4" s="83">
        <f t="shared" ref="FV4:FV5" si="8">AVERAGE(FT4,FR4,FP4,FN4,FL4)</f>
        <v>0</v>
      </c>
      <c r="FW4" s="84">
        <f>SUM(DY4,EK4,EW4,FI4,FU4)</f>
        <v>0</v>
      </c>
      <c r="FX4" s="134">
        <f>AVERAGE(DZ4,EL4,EX4,FJ4,FV4)</f>
        <v>0</v>
      </c>
      <c r="FY4" s="3"/>
      <c r="FZ4" s="25">
        <v>0</v>
      </c>
      <c r="GA4" s="3"/>
      <c r="GB4" s="25">
        <v>0</v>
      </c>
      <c r="GC4" s="3"/>
      <c r="GD4" s="25">
        <v>0</v>
      </c>
      <c r="GE4" s="3"/>
      <c r="GF4" s="25">
        <v>0</v>
      </c>
      <c r="GG4" s="23"/>
      <c r="GH4" s="104">
        <v>0</v>
      </c>
      <c r="GI4" s="23">
        <f>SUM(FY4,GA4,GC4,GE4,GG4)</f>
        <v>0</v>
      </c>
      <c r="GJ4" s="83">
        <f>AVERAGE(FZ4,GB4,GD4,GF4,GH4)</f>
        <v>0</v>
      </c>
      <c r="GK4" s="3"/>
      <c r="GL4" s="25">
        <v>0</v>
      </c>
      <c r="GM4" s="3"/>
      <c r="GN4" s="25">
        <v>0</v>
      </c>
      <c r="GO4" s="3"/>
      <c r="GP4" s="25">
        <v>0</v>
      </c>
      <c r="GQ4" s="3"/>
      <c r="GR4" s="25">
        <v>0</v>
      </c>
      <c r="GS4" s="3"/>
      <c r="GT4" s="25">
        <v>0</v>
      </c>
      <c r="GU4" s="23">
        <f>SUM(GK4,GM4,GO4,GQ4,GS4)</f>
        <v>0</v>
      </c>
      <c r="GV4" s="83">
        <f>AVERAGE(GL4,GN4,GP4,GR4,GT4)</f>
        <v>0</v>
      </c>
      <c r="GW4" s="3"/>
      <c r="GX4" s="25">
        <v>0</v>
      </c>
      <c r="GY4" s="3"/>
      <c r="GZ4" s="25">
        <v>0</v>
      </c>
      <c r="HA4" s="3"/>
      <c r="HB4" s="25">
        <v>0</v>
      </c>
      <c r="HC4" s="3"/>
      <c r="HD4" s="25">
        <v>0</v>
      </c>
      <c r="HE4" s="3"/>
      <c r="HF4" s="25">
        <v>0</v>
      </c>
      <c r="HG4" s="23">
        <f>SUM(GW4,GY4,HA4,HC4,HE4)</f>
        <v>0</v>
      </c>
      <c r="HH4" s="83">
        <f>AVERAGE(GX4,GZ4,HB4,HD4,HF4)</f>
        <v>0</v>
      </c>
      <c r="HI4" s="23"/>
      <c r="HJ4" s="104">
        <v>0</v>
      </c>
      <c r="HK4" s="23"/>
      <c r="HL4" s="104">
        <v>0</v>
      </c>
      <c r="HM4" s="3"/>
      <c r="HN4" s="25">
        <v>0</v>
      </c>
      <c r="HO4" s="3"/>
      <c r="HP4" s="25">
        <v>0</v>
      </c>
      <c r="HQ4" s="3"/>
      <c r="HR4" s="25">
        <v>0</v>
      </c>
      <c r="HS4" s="23">
        <f t="shared" ref="HS4:HS11" si="9">SUM(HI4,HK4,HM4,HO4,HQ4)</f>
        <v>0</v>
      </c>
      <c r="HT4" s="83">
        <f t="shared" ref="HT4:HT11" si="10">AVERAGE(HJ4,HL4,HN4,HP4,HR4)</f>
        <v>0</v>
      </c>
      <c r="HU4" s="84">
        <f>SUM(GI4,GU4,HG4,HS4)</f>
        <v>0</v>
      </c>
      <c r="HV4" s="134">
        <f>AVERAGE(GJ4,GV4,HH4,HT4)</f>
        <v>0</v>
      </c>
      <c r="HW4" s="3"/>
      <c r="HX4" s="25">
        <v>0</v>
      </c>
      <c r="HY4" s="3"/>
      <c r="HZ4" s="25">
        <v>0</v>
      </c>
      <c r="IA4" s="3"/>
      <c r="IB4" s="25">
        <v>0</v>
      </c>
      <c r="IC4" s="3"/>
      <c r="ID4" s="25">
        <v>0</v>
      </c>
      <c r="IE4" s="3"/>
      <c r="IF4" s="25">
        <v>0</v>
      </c>
      <c r="IG4" s="23">
        <f>SUM(HW4,HY4,IA4,IC4,IE4)</f>
        <v>0</v>
      </c>
      <c r="IH4" s="83">
        <f>AVERAGE(HX4,HZ4,IB4,ID4,IF4)</f>
        <v>0</v>
      </c>
      <c r="II4" s="3"/>
      <c r="IJ4" s="25">
        <v>0</v>
      </c>
      <c r="IK4" s="3"/>
      <c r="IL4" s="25">
        <v>0</v>
      </c>
      <c r="IM4" s="3"/>
      <c r="IN4" s="25">
        <v>0</v>
      </c>
      <c r="IO4" s="3"/>
      <c r="IP4" s="25">
        <v>0</v>
      </c>
      <c r="IQ4" s="3"/>
      <c r="IR4" s="25">
        <v>0</v>
      </c>
      <c r="IS4" s="23">
        <f>SUM(II4,IK4,IM4,IO4,IQ4)</f>
        <v>0</v>
      </c>
      <c r="IT4" s="83">
        <f>AVERAGE(IJ4,IL4,IN4,IP4,IR4)</f>
        <v>0</v>
      </c>
      <c r="IU4" s="3"/>
      <c r="IV4" s="25">
        <v>0</v>
      </c>
      <c r="IW4" s="3"/>
      <c r="IX4" s="25">
        <v>0</v>
      </c>
      <c r="IY4" s="3"/>
      <c r="IZ4" s="25">
        <v>0</v>
      </c>
      <c r="JA4" s="3"/>
      <c r="JB4" s="25">
        <v>0</v>
      </c>
      <c r="JC4" s="3"/>
      <c r="JD4" s="25">
        <v>0</v>
      </c>
      <c r="JE4" s="23">
        <f>SUM(IU4,IW4,IY4,JA4,JC4)</f>
        <v>0</v>
      </c>
      <c r="JF4" s="83">
        <f>AVERAGE(IV4,IX4,IZ4,JB4,JD4)</f>
        <v>0</v>
      </c>
      <c r="JG4" s="3"/>
      <c r="JH4" s="25">
        <v>0</v>
      </c>
      <c r="JI4" s="3"/>
      <c r="JJ4" s="25">
        <v>0</v>
      </c>
      <c r="JK4" s="3"/>
      <c r="JL4" s="25">
        <v>0</v>
      </c>
      <c r="JM4" s="3"/>
      <c r="JN4" s="25">
        <v>0</v>
      </c>
      <c r="JO4" s="3"/>
      <c r="JP4" s="25">
        <v>0</v>
      </c>
      <c r="JQ4" s="23">
        <f>SUM(JG4,JI4,JK4,JM4,JO4)</f>
        <v>0</v>
      </c>
      <c r="JR4" s="83">
        <f>AVERAGE(JH4,JJ4,JL4,JN4,JP4)</f>
        <v>0</v>
      </c>
      <c r="JS4" s="3"/>
      <c r="JT4" s="25">
        <v>0</v>
      </c>
      <c r="JU4" s="3"/>
      <c r="JV4" s="25">
        <v>0</v>
      </c>
      <c r="JW4" s="3"/>
      <c r="JX4" s="25">
        <v>0</v>
      </c>
      <c r="JY4" s="23">
        <f>SUM(JS4,JU4,JW4)</f>
        <v>0</v>
      </c>
      <c r="JZ4" s="83">
        <f>AVERAGE(JT4,JV4,JX4)</f>
        <v>0</v>
      </c>
      <c r="KA4" s="84">
        <f>SUM(IG4,IS4,JE4,JQ4,JY4)</f>
        <v>0</v>
      </c>
      <c r="KB4" s="134">
        <f>AVERAGE(IH4,IT4,JF4,JR4,JZ4)</f>
        <v>0</v>
      </c>
      <c r="KC4" s="3"/>
      <c r="KD4" s="25">
        <v>0</v>
      </c>
      <c r="KE4" s="3"/>
      <c r="KF4" s="25">
        <v>0</v>
      </c>
      <c r="KG4" s="23">
        <f>SUM(KC4,KE4)</f>
        <v>0</v>
      </c>
      <c r="KH4" s="83">
        <f>AVERAGE(KB4,KD4,KF4)</f>
        <v>0</v>
      </c>
      <c r="KI4" s="3"/>
      <c r="KJ4" s="25">
        <v>0</v>
      </c>
      <c r="KK4" s="3"/>
      <c r="KL4" s="25">
        <v>0</v>
      </c>
      <c r="KM4" s="3"/>
      <c r="KN4" s="25">
        <v>0</v>
      </c>
      <c r="KO4" s="3"/>
      <c r="KP4" s="25">
        <v>0</v>
      </c>
      <c r="KQ4" s="3"/>
      <c r="KR4" s="25">
        <v>0</v>
      </c>
      <c r="KS4" s="23">
        <f>SUM(KI4,KK4,KM4,KO4,KQ4)</f>
        <v>0</v>
      </c>
      <c r="KT4" s="83">
        <f>AVERAGE(KJ4,KL4,KN4,KP4,KR4)</f>
        <v>0</v>
      </c>
      <c r="KU4" s="3"/>
      <c r="KV4" s="25">
        <v>0</v>
      </c>
      <c r="KW4" s="3"/>
      <c r="KX4" s="25">
        <v>0</v>
      </c>
      <c r="KY4" s="3"/>
      <c r="KZ4" s="25">
        <v>0</v>
      </c>
      <c r="LA4" s="3"/>
      <c r="LB4" s="25">
        <v>0</v>
      </c>
      <c r="LC4" s="3"/>
      <c r="LD4" s="25">
        <v>0</v>
      </c>
      <c r="LE4" s="23">
        <f>SUM(KU4,KW4,KY4,LA4,LC4)</f>
        <v>0</v>
      </c>
      <c r="LF4" s="83">
        <f>AVERAGE(KV4,KX4,KZ4,LB4,LD4)</f>
        <v>0</v>
      </c>
      <c r="LG4" s="3"/>
      <c r="LH4" s="25">
        <v>0</v>
      </c>
      <c r="LI4" s="3"/>
      <c r="LJ4" s="25">
        <v>0</v>
      </c>
      <c r="LK4" s="3"/>
      <c r="LL4" s="25">
        <v>0</v>
      </c>
      <c r="LM4" s="3"/>
      <c r="LN4" s="25">
        <v>0</v>
      </c>
      <c r="LO4" s="3"/>
      <c r="LP4" s="25">
        <v>0</v>
      </c>
      <c r="LQ4" s="23">
        <f>SUM(LG4,LI4,LK4,LM4,LO4)</f>
        <v>0</v>
      </c>
      <c r="LR4" s="83">
        <f>AVERAGE(LH4,LJ4,LL4,LN4,LP4)</f>
        <v>0</v>
      </c>
      <c r="LS4" s="3"/>
      <c r="LT4" s="25">
        <v>0</v>
      </c>
      <c r="LU4" s="3"/>
      <c r="LV4" s="25">
        <v>0</v>
      </c>
      <c r="LW4" s="3"/>
      <c r="LX4" s="25">
        <v>0</v>
      </c>
      <c r="LY4" s="3"/>
      <c r="LZ4" s="25">
        <v>0</v>
      </c>
      <c r="MA4" s="3"/>
      <c r="MB4" s="25">
        <v>0</v>
      </c>
      <c r="MC4" s="23">
        <f>SUM(LS4,LU4,LW4,LY4,MA4)</f>
        <v>0</v>
      </c>
      <c r="MD4" s="83">
        <f>AVERAGE(LT4,LV4,LX4,LZ4,MB4)</f>
        <v>0</v>
      </c>
      <c r="ME4" s="84">
        <f>SUM(KG4,KS4,LE4,LQ4,MC4)</f>
        <v>0</v>
      </c>
      <c r="MF4" s="134">
        <f>AVERAGE(KH4,KT4,LF4,LR4,MD4)</f>
        <v>0</v>
      </c>
    </row>
    <row r="5" spans="2:344">
      <c r="B5" s="2" t="s">
        <v>48</v>
      </c>
      <c r="C5" s="51">
        <v>15</v>
      </c>
      <c r="D5" s="3"/>
      <c r="E5" s="3"/>
      <c r="F5" s="3"/>
      <c r="G5" s="3"/>
      <c r="H5" s="10"/>
      <c r="I5" s="10"/>
      <c r="J5" s="3">
        <v>9</v>
      </c>
      <c r="K5" s="3"/>
      <c r="L5" s="3"/>
      <c r="M5" s="3"/>
      <c r="N5" s="5">
        <f t="shared" ref="N5:N8" si="11">SUM(D5:M5)</f>
        <v>9</v>
      </c>
      <c r="O5" s="3"/>
      <c r="P5" s="25">
        <v>0</v>
      </c>
      <c r="Q5" s="10"/>
      <c r="R5" s="10"/>
      <c r="S5" s="3"/>
      <c r="T5" s="25">
        <v>0</v>
      </c>
      <c r="U5" s="3"/>
      <c r="V5" s="25">
        <v>0</v>
      </c>
      <c r="W5" s="3"/>
      <c r="X5" s="25">
        <v>0</v>
      </c>
      <c r="Y5" s="3"/>
      <c r="Z5" s="25">
        <v>0</v>
      </c>
      <c r="AA5" s="3"/>
      <c r="AB5" s="25">
        <v>0</v>
      </c>
      <c r="AC5" s="10"/>
      <c r="AD5" s="10"/>
      <c r="AE5" s="23" t="s">
        <v>96</v>
      </c>
      <c r="AF5" s="104">
        <v>0</v>
      </c>
      <c r="AG5" s="3"/>
      <c r="AH5" s="25">
        <v>0</v>
      </c>
      <c r="AI5" s="3"/>
      <c r="AJ5" s="25">
        <v>0</v>
      </c>
      <c r="AK5" s="3"/>
      <c r="AL5" s="25">
        <v>0</v>
      </c>
      <c r="AM5" s="3"/>
      <c r="AN5" s="25">
        <v>0</v>
      </c>
      <c r="AO5" s="10"/>
      <c r="AP5" s="10"/>
      <c r="AQ5" s="3"/>
      <c r="AR5" s="25">
        <v>0</v>
      </c>
      <c r="AS5" s="3"/>
      <c r="AT5" s="25">
        <v>0</v>
      </c>
      <c r="AU5" s="3"/>
      <c r="AV5" s="25">
        <v>0</v>
      </c>
      <c r="AW5" s="3"/>
      <c r="AX5" s="25">
        <v>0</v>
      </c>
      <c r="AY5" s="3"/>
      <c r="AZ5" s="25">
        <v>0</v>
      </c>
      <c r="BA5" s="10"/>
      <c r="BB5" s="10"/>
      <c r="BC5" s="3"/>
      <c r="BD5" s="25">
        <v>0</v>
      </c>
      <c r="BE5" s="3"/>
      <c r="BF5" s="25">
        <v>0</v>
      </c>
      <c r="BG5" s="3"/>
      <c r="BH5" s="25">
        <v>0</v>
      </c>
      <c r="BI5" s="3"/>
      <c r="BJ5" s="25">
        <v>0</v>
      </c>
      <c r="BK5" s="3"/>
      <c r="BL5" s="25">
        <v>0</v>
      </c>
      <c r="BM5" s="75"/>
      <c r="BN5" s="75"/>
      <c r="BO5" s="72">
        <f t="shared" ref="BO5:BO8" si="12">SUM(O5,S5,U5,W5,Y5,AA5,AE5,AG5,AI5,AK5,AM5,AQ5,AS5,AU5,AW5,AY5,BC5,BE5, BG5, BI5, BK5)</f>
        <v>0</v>
      </c>
      <c r="BP5" s="204">
        <f t="shared" ref="BP5:BP11" si="13">AVERAGE(P5,T5,V5,X5,Z5,AB5,AF5,AH5,AJ5,AL5,AN5,AR5,AT5,AV5,AX5,AZ5,BD5,BF5, BH5, BJ5, BL5)</f>
        <v>0</v>
      </c>
      <c r="BQ5" s="3"/>
      <c r="BR5" s="25">
        <v>0</v>
      </c>
      <c r="BS5" s="3"/>
      <c r="BT5" s="25">
        <v>0</v>
      </c>
      <c r="BU5" s="3"/>
      <c r="BV5" s="25">
        <v>0</v>
      </c>
      <c r="BW5" s="23"/>
      <c r="BX5" s="104">
        <v>0</v>
      </c>
      <c r="BY5" s="23"/>
      <c r="BZ5" s="104">
        <v>0</v>
      </c>
      <c r="CA5" s="23">
        <f t="shared" ref="CA5:CA8" si="14">SUM(BQ5,BS5,BU5,BW5,BY5)</f>
        <v>0</v>
      </c>
      <c r="CB5" s="83">
        <f t="shared" ref="CB5:CB11" si="15">AVERAGE(BR5,BT5,BV5,BX5,BZ5)</f>
        <v>0</v>
      </c>
      <c r="CC5" s="3"/>
      <c r="CD5" s="25">
        <v>0</v>
      </c>
      <c r="CE5" s="23"/>
      <c r="CF5" s="104">
        <v>0</v>
      </c>
      <c r="CG5" s="3"/>
      <c r="CH5" s="25">
        <v>0</v>
      </c>
      <c r="CI5" s="3"/>
      <c r="CJ5" s="25">
        <v>0</v>
      </c>
      <c r="CK5" s="23"/>
      <c r="CL5" s="104">
        <v>0</v>
      </c>
      <c r="CM5" s="23">
        <f t="shared" ref="CM5:CM8" si="16">SUM(CC5,CE5,CG5,CI5,CK5)</f>
        <v>0</v>
      </c>
      <c r="CN5" s="83">
        <f t="shared" ref="CN5:CN8" si="17">AVERAGE(CD5,CF5,CH5,CJ5,CL5)</f>
        <v>0</v>
      </c>
      <c r="CO5" s="3"/>
      <c r="CP5" s="25">
        <v>0</v>
      </c>
      <c r="CQ5" s="3"/>
      <c r="CR5" s="25">
        <v>0</v>
      </c>
      <c r="CS5" s="3"/>
      <c r="CT5" s="25">
        <v>0</v>
      </c>
      <c r="CU5" s="23"/>
      <c r="CV5" s="104">
        <v>0</v>
      </c>
      <c r="CW5" s="3"/>
      <c r="CX5" s="25">
        <v>0</v>
      </c>
      <c r="CY5" s="23">
        <f t="shared" ref="CY5:CY8" si="18">SUM(CO5,CQ5,CS5,CU5,CW5)</f>
        <v>0</v>
      </c>
      <c r="CZ5" s="83">
        <f t="shared" ref="CZ5:CZ11" si="19">AVERAGE(CP5,CR5,CT5,CX5)</f>
        <v>0</v>
      </c>
      <c r="DA5" s="3"/>
      <c r="DB5" s="25">
        <v>0</v>
      </c>
      <c r="DC5" s="3"/>
      <c r="DD5" s="25">
        <v>0</v>
      </c>
      <c r="DE5" s="3"/>
      <c r="DF5" s="25">
        <v>0</v>
      </c>
      <c r="DG5" s="3"/>
      <c r="DH5" s="25">
        <v>0</v>
      </c>
      <c r="DI5" s="3"/>
      <c r="DJ5" s="25">
        <v>0</v>
      </c>
      <c r="DK5" s="23">
        <f t="shared" ref="DK5:DK8" si="20">SUM(DA5,DC5,DE5,DG5,DI5)</f>
        <v>0</v>
      </c>
      <c r="DL5" s="83">
        <f t="shared" ref="DL5:DL8" si="21">AVERAGE(DB5,DD5,DF5,DH5,DJ5)</f>
        <v>0</v>
      </c>
      <c r="DM5" s="3"/>
      <c r="DN5" s="25">
        <v>0</v>
      </c>
      <c r="DO5" s="3"/>
      <c r="DP5" s="25">
        <v>0</v>
      </c>
      <c r="DQ5" s="84">
        <f t="shared" ref="DQ5:DQ8" si="22">SUM(BQ5,BS5,BU5,BW5,BY5,CC5,CE5,CG5,CI5,CK5,CO5,CQ5,CS5,CU5,CW5,DA5,DC5,DE5,DG5,DI5,DM5,DO5)</f>
        <v>0</v>
      </c>
      <c r="DR5" s="85">
        <f t="shared" si="0"/>
        <v>0</v>
      </c>
      <c r="DS5" s="23"/>
      <c r="DT5" s="23">
        <v>0</v>
      </c>
      <c r="DU5" s="3"/>
      <c r="DV5" s="127">
        <v>0</v>
      </c>
      <c r="DW5" s="3"/>
      <c r="DX5" s="148">
        <v>0</v>
      </c>
      <c r="DY5" s="23">
        <f t="shared" ref="DY5:DY8" si="23">SUM(DO5,DQ5,DS5,DU5,DW5)</f>
        <v>0</v>
      </c>
      <c r="DZ5" s="83">
        <f t="shared" ref="DZ5:DZ11" si="24">AVERAGE(DV5,DX5)</f>
        <v>0</v>
      </c>
      <c r="EA5" s="35"/>
      <c r="EB5" s="127">
        <v>0</v>
      </c>
      <c r="EC5" s="3"/>
      <c r="ED5" s="127">
        <v>0</v>
      </c>
      <c r="EE5" s="3"/>
      <c r="EF5" s="127">
        <v>0</v>
      </c>
      <c r="EG5" s="3"/>
      <c r="EH5" s="127">
        <v>0</v>
      </c>
      <c r="EI5" s="3"/>
      <c r="EJ5" s="127">
        <v>0</v>
      </c>
      <c r="EK5" s="23">
        <f t="shared" si="1"/>
        <v>0</v>
      </c>
      <c r="EL5" s="83">
        <f t="shared" si="2"/>
        <v>0</v>
      </c>
      <c r="EM5" s="3"/>
      <c r="EN5" s="127">
        <v>0</v>
      </c>
      <c r="EO5" s="3"/>
      <c r="EP5" s="127">
        <v>0</v>
      </c>
      <c r="EQ5" s="3"/>
      <c r="ER5" s="127">
        <v>0</v>
      </c>
      <c r="ES5" s="3"/>
      <c r="ET5" s="127">
        <v>0</v>
      </c>
      <c r="EU5" s="3"/>
      <c r="EV5" s="127">
        <v>0</v>
      </c>
      <c r="EW5" s="23">
        <f t="shared" si="3"/>
        <v>0</v>
      </c>
      <c r="EX5" s="83">
        <f t="shared" si="4"/>
        <v>0</v>
      </c>
      <c r="EY5" s="3"/>
      <c r="EZ5" s="127">
        <v>0</v>
      </c>
      <c r="FA5" s="3"/>
      <c r="FB5" s="127">
        <v>0</v>
      </c>
      <c r="FC5" s="3"/>
      <c r="FD5" s="127">
        <v>0</v>
      </c>
      <c r="FE5" s="3"/>
      <c r="FF5" s="127">
        <v>0</v>
      </c>
      <c r="FG5" s="3"/>
      <c r="FH5" s="127">
        <v>0</v>
      </c>
      <c r="FI5" s="23">
        <f t="shared" si="5"/>
        <v>0</v>
      </c>
      <c r="FJ5" s="83">
        <f t="shared" si="6"/>
        <v>0</v>
      </c>
      <c r="FK5" s="3"/>
      <c r="FL5" s="127">
        <v>0</v>
      </c>
      <c r="FM5" s="3"/>
      <c r="FN5" s="127">
        <v>0</v>
      </c>
      <c r="FO5" s="3"/>
      <c r="FP5" s="127">
        <v>0</v>
      </c>
      <c r="FQ5" s="3"/>
      <c r="FR5" s="127">
        <v>0</v>
      </c>
      <c r="FS5" s="3"/>
      <c r="FT5" s="127">
        <v>0</v>
      </c>
      <c r="FU5" s="23">
        <f t="shared" si="7"/>
        <v>0</v>
      </c>
      <c r="FV5" s="83">
        <f t="shared" si="8"/>
        <v>0</v>
      </c>
      <c r="FW5" s="84">
        <f t="shared" ref="FW5:FW11" si="25">SUM(DY5,EK5,EW5,FI5,FU5)</f>
        <v>0</v>
      </c>
      <c r="FX5" s="134">
        <f t="shared" ref="FX5:FX11" si="26">AVERAGE(DZ5,EL5,EX5,FJ5,FV5)</f>
        <v>0</v>
      </c>
      <c r="FY5" s="3"/>
      <c r="FZ5" s="25">
        <v>0</v>
      </c>
      <c r="GA5" s="3"/>
      <c r="GB5" s="25">
        <v>0</v>
      </c>
      <c r="GC5" s="3"/>
      <c r="GD5" s="25">
        <v>0</v>
      </c>
      <c r="GE5" s="3"/>
      <c r="GF5" s="25">
        <v>0</v>
      </c>
      <c r="GG5" s="23"/>
      <c r="GH5" s="104">
        <v>0</v>
      </c>
      <c r="GI5" s="23">
        <f t="shared" ref="GI5" si="27">SUM(FY5,GA5,GC5,GE5,GG5)</f>
        <v>0</v>
      </c>
      <c r="GJ5" s="83">
        <f t="shared" ref="GJ5:GJ8" si="28">AVERAGE(FZ5,GB5,GD5,GF5,GH5)</f>
        <v>0</v>
      </c>
      <c r="GK5" s="3"/>
      <c r="GL5" s="25">
        <v>0</v>
      </c>
      <c r="GM5" s="3"/>
      <c r="GN5" s="25">
        <v>0</v>
      </c>
      <c r="GO5" s="3"/>
      <c r="GP5" s="25">
        <v>0</v>
      </c>
      <c r="GQ5" s="3"/>
      <c r="GR5" s="25">
        <v>0</v>
      </c>
      <c r="GS5" s="3"/>
      <c r="GT5" s="25">
        <v>0</v>
      </c>
      <c r="GU5" s="23">
        <f t="shared" ref="GU5" si="29">SUM(GK5,GM5,GO5,GQ5,GS5)</f>
        <v>0</v>
      </c>
      <c r="GV5" s="83">
        <f t="shared" ref="GV5:GV8" si="30">AVERAGE(GL5,GN5,GP5,GR5,GT5)</f>
        <v>0</v>
      </c>
      <c r="GW5" s="3"/>
      <c r="GX5" s="25">
        <v>0</v>
      </c>
      <c r="GY5" s="3"/>
      <c r="GZ5" s="25">
        <v>0</v>
      </c>
      <c r="HA5" s="3"/>
      <c r="HB5" s="25">
        <v>0</v>
      </c>
      <c r="HC5" s="3"/>
      <c r="HD5" s="25">
        <v>0</v>
      </c>
      <c r="HE5" s="3"/>
      <c r="HF5" s="25">
        <v>0</v>
      </c>
      <c r="HG5" s="23">
        <f t="shared" ref="HG5" si="31">SUM(GW5,GY5,HA5,HC5,HE5)</f>
        <v>0</v>
      </c>
      <c r="HH5" s="83">
        <f t="shared" ref="HH5:HH8" si="32">AVERAGE(GX5,GZ5,HB5,HD5,HF5)</f>
        <v>0</v>
      </c>
      <c r="HI5" s="23"/>
      <c r="HJ5" s="104">
        <v>0</v>
      </c>
      <c r="HK5" s="23"/>
      <c r="HL5" s="104">
        <v>0</v>
      </c>
      <c r="HM5" s="3"/>
      <c r="HN5" s="25">
        <v>0</v>
      </c>
      <c r="HO5" s="3"/>
      <c r="HP5" s="25">
        <v>0</v>
      </c>
      <c r="HQ5" s="3"/>
      <c r="HR5" s="25">
        <v>0</v>
      </c>
      <c r="HS5" s="23">
        <f t="shared" si="9"/>
        <v>0</v>
      </c>
      <c r="HT5" s="83">
        <f t="shared" si="10"/>
        <v>0</v>
      </c>
      <c r="HU5" s="84">
        <f t="shared" ref="HU5:HU11" si="33">SUM(GI5,GU5,HG5,HS5)</f>
        <v>0</v>
      </c>
      <c r="HV5" s="134">
        <f t="shared" ref="HV5:HV11" si="34">AVERAGE(GJ5,GV5,HH5,HT5)</f>
        <v>0</v>
      </c>
      <c r="HW5" s="3"/>
      <c r="HX5" s="25">
        <v>0</v>
      </c>
      <c r="HY5" s="3"/>
      <c r="HZ5" s="25">
        <v>0</v>
      </c>
      <c r="IA5" s="3"/>
      <c r="IB5" s="25">
        <v>0</v>
      </c>
      <c r="IC5" s="3"/>
      <c r="ID5" s="25">
        <v>0</v>
      </c>
      <c r="IE5" s="3"/>
      <c r="IF5" s="25">
        <v>0</v>
      </c>
      <c r="IG5" s="23">
        <f t="shared" ref="IG5" si="35">SUM(HW5,HY5,IA5,IC5,IE5)</f>
        <v>0</v>
      </c>
      <c r="IH5" s="83">
        <f t="shared" ref="IH5:IH8" si="36">AVERAGE(HX5,HZ5,IB5,ID5,IF5)</f>
        <v>0</v>
      </c>
      <c r="II5" s="3"/>
      <c r="IJ5" s="25">
        <v>0</v>
      </c>
      <c r="IK5" s="3"/>
      <c r="IL5" s="25">
        <v>0</v>
      </c>
      <c r="IM5" s="3"/>
      <c r="IN5" s="25">
        <v>0</v>
      </c>
      <c r="IO5" s="3"/>
      <c r="IP5" s="25">
        <v>0</v>
      </c>
      <c r="IQ5" s="3"/>
      <c r="IR5" s="25">
        <v>0</v>
      </c>
      <c r="IS5" s="23">
        <f t="shared" ref="IS5" si="37">SUM(II5,IK5,IM5,IO5,IQ5)</f>
        <v>0</v>
      </c>
      <c r="IT5" s="83">
        <f t="shared" ref="IT5:IT8" si="38">AVERAGE(IJ5,IL5,IN5,IP5,IR5)</f>
        <v>0</v>
      </c>
      <c r="IU5" s="3"/>
      <c r="IV5" s="25">
        <v>0</v>
      </c>
      <c r="IW5" s="3"/>
      <c r="IX5" s="25">
        <v>0</v>
      </c>
      <c r="IY5" s="3"/>
      <c r="IZ5" s="25">
        <v>0</v>
      </c>
      <c r="JA5" s="3"/>
      <c r="JB5" s="25">
        <v>0</v>
      </c>
      <c r="JC5" s="3"/>
      <c r="JD5" s="25">
        <v>0</v>
      </c>
      <c r="JE5" s="23">
        <f t="shared" ref="JE5" si="39">SUM(IU5,IW5,IY5,JA5,JC5)</f>
        <v>0</v>
      </c>
      <c r="JF5" s="83">
        <f t="shared" ref="JF5:JF9" si="40">AVERAGE(IV5,IX5,IZ5,JB5,JD5)</f>
        <v>0</v>
      </c>
      <c r="JG5" s="3"/>
      <c r="JH5" s="25">
        <v>0</v>
      </c>
      <c r="JI5" s="3"/>
      <c r="JJ5" s="25">
        <v>0</v>
      </c>
      <c r="JK5" s="3"/>
      <c r="JL5" s="25">
        <v>0</v>
      </c>
      <c r="JM5" s="3"/>
      <c r="JN5" s="25">
        <v>0</v>
      </c>
      <c r="JO5" s="3"/>
      <c r="JP5" s="25">
        <v>0</v>
      </c>
      <c r="JQ5" s="23">
        <f t="shared" ref="JQ5" si="41">SUM(JG5,JI5,JK5,JM5,JO5)</f>
        <v>0</v>
      </c>
      <c r="JR5" s="83">
        <f t="shared" ref="JR5:JR9" si="42">AVERAGE(JH5,JJ5,JL5,JN5,JP5)</f>
        <v>0</v>
      </c>
      <c r="JS5" s="3"/>
      <c r="JT5" s="25">
        <v>0</v>
      </c>
      <c r="JU5" s="3"/>
      <c r="JV5" s="25">
        <v>0</v>
      </c>
      <c r="JW5" s="3"/>
      <c r="JX5" s="25">
        <v>0</v>
      </c>
      <c r="JY5" s="23">
        <f t="shared" ref="JY5:JY11" si="43">SUM(JS5,JU5,JW5)</f>
        <v>0</v>
      </c>
      <c r="JZ5" s="83">
        <f t="shared" ref="JZ5:JZ11" si="44">AVERAGE(JT5,JV5,JX5)</f>
        <v>0</v>
      </c>
      <c r="KA5" s="84">
        <f t="shared" ref="KA5:KA11" si="45">SUM(IG5,IS5,JE5,JQ5,JY5)</f>
        <v>0</v>
      </c>
      <c r="KB5" s="134">
        <f t="shared" ref="KB5:KB11" si="46">AVERAGE(IH5,IT5,JF5,JR5,JZ5)</f>
        <v>0</v>
      </c>
      <c r="KC5" s="3"/>
      <c r="KD5" s="25">
        <v>0</v>
      </c>
      <c r="KE5" s="3"/>
      <c r="KF5" s="25">
        <v>0</v>
      </c>
      <c r="KG5" s="23">
        <f t="shared" ref="KG5:KG11" si="47">SUM(KC5,KE5)</f>
        <v>0</v>
      </c>
      <c r="KH5" s="83">
        <f t="shared" ref="KH5:KH11" si="48">AVERAGE(KB5,KD5,KF5)</f>
        <v>0</v>
      </c>
      <c r="KI5" s="3"/>
      <c r="KJ5" s="25">
        <v>0</v>
      </c>
      <c r="KK5" s="3"/>
      <c r="KL5" s="25">
        <v>0</v>
      </c>
      <c r="KM5" s="3"/>
      <c r="KN5" s="25">
        <v>0</v>
      </c>
      <c r="KO5" s="3"/>
      <c r="KP5" s="25">
        <v>0</v>
      </c>
      <c r="KQ5" s="3"/>
      <c r="KR5" s="25">
        <v>0</v>
      </c>
      <c r="KS5" s="23">
        <f t="shared" ref="KS5" si="49">SUM(KI5,KK5,KM5,KO5,KQ5)</f>
        <v>0</v>
      </c>
      <c r="KT5" s="83">
        <f t="shared" ref="KT5:KT9" si="50">AVERAGE(KJ5,KL5,KN5,KP5,KR5)</f>
        <v>0</v>
      </c>
      <c r="KU5" s="3"/>
      <c r="KV5" s="25">
        <v>0</v>
      </c>
      <c r="KW5" s="3"/>
      <c r="KX5" s="25">
        <v>0</v>
      </c>
      <c r="KY5" s="3"/>
      <c r="KZ5" s="25">
        <v>0</v>
      </c>
      <c r="LA5" s="3"/>
      <c r="LB5" s="25">
        <v>0</v>
      </c>
      <c r="LC5" s="3"/>
      <c r="LD5" s="25">
        <v>0</v>
      </c>
      <c r="LE5" s="23">
        <f t="shared" ref="LE5" si="51">SUM(KU5,KW5,KY5,LA5,LC5)</f>
        <v>0</v>
      </c>
      <c r="LF5" s="83">
        <f t="shared" ref="LF5:LF9" si="52">AVERAGE(KV5,KX5,KZ5,LB5,LD5)</f>
        <v>0</v>
      </c>
      <c r="LG5" s="3"/>
      <c r="LH5" s="25">
        <v>0</v>
      </c>
      <c r="LI5" s="3"/>
      <c r="LJ5" s="25">
        <v>0</v>
      </c>
      <c r="LK5" s="3"/>
      <c r="LL5" s="25">
        <v>0</v>
      </c>
      <c r="LM5" s="3"/>
      <c r="LN5" s="25">
        <v>0</v>
      </c>
      <c r="LO5" s="3"/>
      <c r="LP5" s="25">
        <v>0</v>
      </c>
      <c r="LQ5" s="23">
        <f t="shared" ref="LQ5" si="53">SUM(LG5,LI5,LK5,LM5,LO5)</f>
        <v>0</v>
      </c>
      <c r="LR5" s="83">
        <f t="shared" ref="LR5:LR9" si="54">AVERAGE(LH5,LJ5,LL5,LN5,LP5)</f>
        <v>0</v>
      </c>
      <c r="LS5" s="3"/>
      <c r="LT5" s="25">
        <v>0</v>
      </c>
      <c r="LU5" s="3"/>
      <c r="LV5" s="25">
        <v>0</v>
      </c>
      <c r="LW5" s="3"/>
      <c r="LX5" s="25">
        <v>0</v>
      </c>
      <c r="LY5" s="3"/>
      <c r="LZ5" s="25">
        <v>0</v>
      </c>
      <c r="MA5" s="3"/>
      <c r="MB5" s="25">
        <v>0</v>
      </c>
      <c r="MC5" s="23">
        <f t="shared" ref="MC5" si="55">SUM(LS5,LU5,LW5,LY5,MA5)</f>
        <v>0</v>
      </c>
      <c r="MD5" s="83">
        <f t="shared" ref="MD5:MD8" si="56">AVERAGE(LT5,LV5,LX5,LZ5,MB5)</f>
        <v>0</v>
      </c>
      <c r="ME5" s="84">
        <f t="shared" ref="ME5:ME11" si="57">SUM(KG5,KS5,LE5,LQ5,MC5)</f>
        <v>0</v>
      </c>
      <c r="MF5" s="134">
        <f t="shared" ref="MF5:MF11" si="58">AVERAGE(KH5,KT5,LF5,LR5,MD5)</f>
        <v>0</v>
      </c>
    </row>
    <row r="6" spans="2:344">
      <c r="B6" s="2" t="s">
        <v>50</v>
      </c>
      <c r="C6" s="51">
        <v>27</v>
      </c>
      <c r="D6" s="3">
        <v>30</v>
      </c>
      <c r="E6" s="3">
        <v>10</v>
      </c>
      <c r="F6" s="3">
        <v>10</v>
      </c>
      <c r="G6" s="3">
        <v>10</v>
      </c>
      <c r="H6" s="10"/>
      <c r="I6" s="10"/>
      <c r="J6" s="3"/>
      <c r="K6" s="3"/>
      <c r="L6" s="3"/>
      <c r="M6" s="3"/>
      <c r="N6" s="5">
        <f t="shared" si="11"/>
        <v>60</v>
      </c>
      <c r="O6" s="3"/>
      <c r="P6" s="25">
        <v>1</v>
      </c>
      <c r="Q6" s="10"/>
      <c r="R6" s="10"/>
      <c r="S6" s="3"/>
      <c r="T6" s="25">
        <v>1</v>
      </c>
      <c r="U6" s="3"/>
      <c r="V6" s="25">
        <v>1</v>
      </c>
      <c r="W6" s="3"/>
      <c r="X6" s="25">
        <v>1</v>
      </c>
      <c r="Y6" s="3">
        <v>7</v>
      </c>
      <c r="Z6" s="25">
        <v>1</v>
      </c>
      <c r="AA6" s="3">
        <v>10</v>
      </c>
      <c r="AB6" s="25">
        <v>1</v>
      </c>
      <c r="AC6" s="10"/>
      <c r="AD6" s="10"/>
      <c r="AE6" s="23" t="s">
        <v>96</v>
      </c>
      <c r="AF6" s="104">
        <v>0</v>
      </c>
      <c r="AG6" s="3"/>
      <c r="AH6" s="25">
        <v>0</v>
      </c>
      <c r="AI6" s="3"/>
      <c r="AJ6" s="25">
        <v>0</v>
      </c>
      <c r="AK6" s="3"/>
      <c r="AL6" s="25">
        <v>0</v>
      </c>
      <c r="AM6" s="3">
        <v>10</v>
      </c>
      <c r="AN6" s="25">
        <v>0</v>
      </c>
      <c r="AO6" s="10"/>
      <c r="AP6" s="10"/>
      <c r="AQ6" s="3">
        <v>0</v>
      </c>
      <c r="AR6" s="25">
        <v>1</v>
      </c>
      <c r="AS6" s="3">
        <v>0</v>
      </c>
      <c r="AT6" s="25">
        <v>1</v>
      </c>
      <c r="AU6" s="3">
        <v>0</v>
      </c>
      <c r="AV6" s="25">
        <v>1</v>
      </c>
      <c r="AW6" s="3">
        <v>0</v>
      </c>
      <c r="AX6" s="25">
        <v>1</v>
      </c>
      <c r="AY6" s="3">
        <v>0</v>
      </c>
      <c r="AZ6" s="25">
        <v>1</v>
      </c>
      <c r="BA6" s="10"/>
      <c r="BB6" s="10"/>
      <c r="BC6" s="3">
        <v>0</v>
      </c>
      <c r="BD6" s="25">
        <v>1</v>
      </c>
      <c r="BE6" s="3">
        <v>0</v>
      </c>
      <c r="BF6" s="25">
        <v>1</v>
      </c>
      <c r="BG6" s="3">
        <v>0</v>
      </c>
      <c r="BH6" s="25">
        <v>1</v>
      </c>
      <c r="BI6" s="3">
        <v>0</v>
      </c>
      <c r="BJ6" s="25">
        <v>1</v>
      </c>
      <c r="BK6" s="3">
        <v>4</v>
      </c>
      <c r="BL6" s="25">
        <v>1</v>
      </c>
      <c r="BM6" s="75"/>
      <c r="BN6" s="75"/>
      <c r="BO6" s="72">
        <f t="shared" si="12"/>
        <v>31</v>
      </c>
      <c r="BP6" s="204">
        <f t="shared" si="13"/>
        <v>0.76190476190476186</v>
      </c>
      <c r="BQ6" s="3">
        <v>16</v>
      </c>
      <c r="BR6" s="25">
        <v>1</v>
      </c>
      <c r="BS6" s="3">
        <v>0</v>
      </c>
      <c r="BT6" s="25">
        <v>1</v>
      </c>
      <c r="BU6" s="3">
        <v>0</v>
      </c>
      <c r="BV6" s="25">
        <v>1</v>
      </c>
      <c r="BW6" s="23"/>
      <c r="BX6" s="104">
        <v>0</v>
      </c>
      <c r="BY6" s="23"/>
      <c r="BZ6" s="104">
        <v>0</v>
      </c>
      <c r="CA6" s="23">
        <f t="shared" si="14"/>
        <v>16</v>
      </c>
      <c r="CB6" s="83">
        <f t="shared" si="15"/>
        <v>0.6</v>
      </c>
      <c r="CC6" s="3">
        <v>0</v>
      </c>
      <c r="CD6" s="25">
        <v>1</v>
      </c>
      <c r="CE6" s="23">
        <v>0</v>
      </c>
      <c r="CF6" s="104">
        <v>0</v>
      </c>
      <c r="CG6" s="3">
        <v>0</v>
      </c>
      <c r="CH6" s="25">
        <v>1</v>
      </c>
      <c r="CI6" s="3">
        <v>0</v>
      </c>
      <c r="CJ6" s="25">
        <v>1</v>
      </c>
      <c r="CK6" s="23"/>
      <c r="CL6" s="104">
        <v>0</v>
      </c>
      <c r="CM6" s="23">
        <f t="shared" si="16"/>
        <v>0</v>
      </c>
      <c r="CN6" s="83">
        <f t="shared" si="17"/>
        <v>0.6</v>
      </c>
      <c r="CO6" s="3">
        <v>0</v>
      </c>
      <c r="CP6" s="25">
        <v>1</v>
      </c>
      <c r="CQ6" s="3">
        <v>0</v>
      </c>
      <c r="CR6" s="25">
        <v>1</v>
      </c>
      <c r="CS6" s="3"/>
      <c r="CT6" s="25">
        <v>0</v>
      </c>
      <c r="CU6" s="23"/>
      <c r="CV6" s="104">
        <v>0</v>
      </c>
      <c r="CW6" s="3"/>
      <c r="CX6" s="25">
        <v>0</v>
      </c>
      <c r="CY6" s="23">
        <f t="shared" si="18"/>
        <v>0</v>
      </c>
      <c r="CZ6" s="83">
        <f t="shared" si="19"/>
        <v>0.5</v>
      </c>
      <c r="DA6" s="3"/>
      <c r="DB6" s="25">
        <v>0</v>
      </c>
      <c r="DC6" s="3"/>
      <c r="DD6" s="25">
        <v>0</v>
      </c>
      <c r="DE6" s="3"/>
      <c r="DF6" s="25">
        <v>0</v>
      </c>
      <c r="DG6" s="3"/>
      <c r="DH6" s="25">
        <v>0</v>
      </c>
      <c r="DI6" s="3"/>
      <c r="DJ6" s="25">
        <v>0</v>
      </c>
      <c r="DK6" s="23">
        <f t="shared" si="20"/>
        <v>0</v>
      </c>
      <c r="DL6" s="83">
        <f>AVERAGE(DB6,DD6,DF6,DH6,DJ6)</f>
        <v>0</v>
      </c>
      <c r="DM6" s="3">
        <v>3</v>
      </c>
      <c r="DN6" s="25">
        <v>1</v>
      </c>
      <c r="DO6" s="3">
        <v>3</v>
      </c>
      <c r="DP6" s="25">
        <v>1</v>
      </c>
      <c r="DQ6" s="84">
        <f t="shared" si="22"/>
        <v>22</v>
      </c>
      <c r="DR6" s="85">
        <f>AVERAGE(DP6,DN6,DJ6,DH6,DF6,DD6,DB6,CX6,CV6,CT6,CR6,CP6,CL6,CJ6,CH6,CF6,CD6,BZ6,BX6,BV6,BT6,BR6)</f>
        <v>0.45454545454545453</v>
      </c>
      <c r="DS6" s="23"/>
      <c r="DT6" s="104">
        <v>0</v>
      </c>
      <c r="DU6" s="3">
        <v>3</v>
      </c>
      <c r="DV6" s="127">
        <v>1</v>
      </c>
      <c r="DW6" s="3">
        <v>4</v>
      </c>
      <c r="DX6" s="148">
        <v>1</v>
      </c>
      <c r="DY6" s="23">
        <f>SUM(DW6,DU6,DS6,DO6,DM6)</f>
        <v>13</v>
      </c>
      <c r="DZ6" s="83">
        <f t="shared" si="24"/>
        <v>1</v>
      </c>
      <c r="EA6" s="35"/>
      <c r="EB6" s="127">
        <v>0</v>
      </c>
      <c r="EC6" s="3"/>
      <c r="ED6" s="127">
        <v>0</v>
      </c>
      <c r="EE6" s="3"/>
      <c r="EF6" s="127">
        <v>0</v>
      </c>
      <c r="EG6" s="3"/>
      <c r="EH6" s="127">
        <v>0</v>
      </c>
      <c r="EI6" s="3"/>
      <c r="EJ6" s="127">
        <v>0</v>
      </c>
      <c r="EK6" s="23">
        <f>SUM(EI6,EG6,EE6,EC6,EA6)</f>
        <v>0</v>
      </c>
      <c r="EL6" s="83">
        <f>AVERAGE(EJ6,EH6,EF6,ED6,EB6)</f>
        <v>0</v>
      </c>
      <c r="EM6" s="3"/>
      <c r="EN6" s="127">
        <v>0</v>
      </c>
      <c r="EO6" s="3"/>
      <c r="EP6" s="127">
        <v>0</v>
      </c>
      <c r="EQ6" s="3"/>
      <c r="ER6" s="127">
        <v>0</v>
      </c>
      <c r="ES6" s="3"/>
      <c r="ET6" s="127">
        <v>0</v>
      </c>
      <c r="EU6" s="3"/>
      <c r="EV6" s="127">
        <v>0</v>
      </c>
      <c r="EW6" s="23">
        <f>SUM(EU6,ES6,EQ6,EO6,EM6)</f>
        <v>0</v>
      </c>
      <c r="EX6" s="83">
        <f>AVERAGE(EV6,ET6,ER6,EP6,EN6)</f>
        <v>0</v>
      </c>
      <c r="EY6" s="3"/>
      <c r="EZ6" s="127">
        <v>0</v>
      </c>
      <c r="FA6" s="3"/>
      <c r="FB6" s="127">
        <v>0</v>
      </c>
      <c r="FC6" s="3"/>
      <c r="FD6" s="127">
        <v>0</v>
      </c>
      <c r="FE6" s="3"/>
      <c r="FF6" s="127">
        <v>0</v>
      </c>
      <c r="FG6" s="3"/>
      <c r="FH6" s="127">
        <v>0</v>
      </c>
      <c r="FI6" s="23">
        <f>SUM(FG6,FE6,FC6,FA6,EY6)</f>
        <v>0</v>
      </c>
      <c r="FJ6" s="83">
        <f>AVERAGE(FH6,FF6,FD6,FB6,EZ6)</f>
        <v>0</v>
      </c>
      <c r="FK6" s="3"/>
      <c r="FL6" s="127">
        <v>0</v>
      </c>
      <c r="FM6" s="3"/>
      <c r="FN6" s="127">
        <v>0</v>
      </c>
      <c r="FO6" s="3"/>
      <c r="FP6" s="127">
        <v>0</v>
      </c>
      <c r="FQ6" s="3"/>
      <c r="FR6" s="127">
        <v>0</v>
      </c>
      <c r="FS6" s="3"/>
      <c r="FT6" s="127">
        <v>0</v>
      </c>
      <c r="FU6" s="23">
        <f>SUM(FS6,FQ6,FO6,FM6,FK6)</f>
        <v>0</v>
      </c>
      <c r="FV6" s="83">
        <f>AVERAGE(FT6,FR6,FP6,FN6,FL6)</f>
        <v>0</v>
      </c>
      <c r="FW6" s="84">
        <f t="shared" si="25"/>
        <v>13</v>
      </c>
      <c r="FX6" s="134">
        <f t="shared" si="26"/>
        <v>0.2</v>
      </c>
      <c r="FY6" s="3"/>
      <c r="FZ6" s="25">
        <v>0</v>
      </c>
      <c r="GA6" s="3"/>
      <c r="GB6" s="25">
        <v>0</v>
      </c>
      <c r="GC6" s="3"/>
      <c r="GD6" s="25">
        <v>0</v>
      </c>
      <c r="GE6" s="3"/>
      <c r="GF6" s="25">
        <v>0</v>
      </c>
      <c r="GG6" s="23"/>
      <c r="GH6" s="104">
        <v>0</v>
      </c>
      <c r="GI6" s="23">
        <f>SUM(FY6,GA6,GC6,GE6,GG6)</f>
        <v>0</v>
      </c>
      <c r="GJ6" s="83">
        <f t="shared" si="28"/>
        <v>0</v>
      </c>
      <c r="GK6" s="3"/>
      <c r="GL6" s="25">
        <v>0</v>
      </c>
      <c r="GM6" s="3"/>
      <c r="GN6" s="25">
        <v>0</v>
      </c>
      <c r="GO6" s="3"/>
      <c r="GP6" s="25">
        <v>0</v>
      </c>
      <c r="GQ6" s="3"/>
      <c r="GR6" s="25">
        <v>0</v>
      </c>
      <c r="GS6" s="3"/>
      <c r="GT6" s="25">
        <v>0</v>
      </c>
      <c r="GU6" s="23">
        <f>SUM(GK6,GM6,GO6,GQ6,GS6)</f>
        <v>0</v>
      </c>
      <c r="GV6" s="83">
        <f t="shared" si="30"/>
        <v>0</v>
      </c>
      <c r="GW6" s="3"/>
      <c r="GX6" s="25">
        <v>0</v>
      </c>
      <c r="GY6" s="3"/>
      <c r="GZ6" s="25">
        <v>0</v>
      </c>
      <c r="HA6" s="3"/>
      <c r="HB6" s="25">
        <v>0</v>
      </c>
      <c r="HC6" s="3"/>
      <c r="HD6" s="25">
        <v>0</v>
      </c>
      <c r="HE6" s="3"/>
      <c r="HF6" s="25">
        <v>0</v>
      </c>
      <c r="HG6" s="23">
        <f>SUM(GW6,GY6,HA6,HC6,HE6)</f>
        <v>0</v>
      </c>
      <c r="HH6" s="83">
        <f t="shared" si="32"/>
        <v>0</v>
      </c>
      <c r="HI6" s="23"/>
      <c r="HJ6" s="104">
        <v>0</v>
      </c>
      <c r="HK6" s="23"/>
      <c r="HL6" s="104">
        <v>0</v>
      </c>
      <c r="HM6" s="3"/>
      <c r="HN6" s="25">
        <v>0</v>
      </c>
      <c r="HO6" s="3"/>
      <c r="HP6" s="25">
        <v>0</v>
      </c>
      <c r="HQ6" s="3"/>
      <c r="HR6" s="25">
        <v>0</v>
      </c>
      <c r="HS6" s="23">
        <f t="shared" si="9"/>
        <v>0</v>
      </c>
      <c r="HT6" s="83">
        <f t="shared" si="10"/>
        <v>0</v>
      </c>
      <c r="HU6" s="84">
        <f t="shared" si="33"/>
        <v>0</v>
      </c>
      <c r="HV6" s="134">
        <f t="shared" si="34"/>
        <v>0</v>
      </c>
      <c r="HW6" s="3"/>
      <c r="HX6" s="25">
        <v>0</v>
      </c>
      <c r="HY6" s="3"/>
      <c r="HZ6" s="25">
        <v>0</v>
      </c>
      <c r="IA6" s="3"/>
      <c r="IB6" s="25">
        <v>0</v>
      </c>
      <c r="IC6" s="3"/>
      <c r="ID6" s="25">
        <v>0</v>
      </c>
      <c r="IE6" s="3"/>
      <c r="IF6" s="25">
        <v>0</v>
      </c>
      <c r="IG6" s="23">
        <f>SUM(HW6,HY6,IA6,IC6,IE6)</f>
        <v>0</v>
      </c>
      <c r="IH6" s="83">
        <f t="shared" si="36"/>
        <v>0</v>
      </c>
      <c r="II6" s="3"/>
      <c r="IJ6" s="25">
        <v>0</v>
      </c>
      <c r="IK6" s="3"/>
      <c r="IL6" s="25">
        <v>0</v>
      </c>
      <c r="IM6" s="3"/>
      <c r="IN6" s="25">
        <v>0</v>
      </c>
      <c r="IO6" s="3"/>
      <c r="IP6" s="25">
        <v>0</v>
      </c>
      <c r="IQ6" s="3"/>
      <c r="IR6" s="25">
        <v>0</v>
      </c>
      <c r="IS6" s="23">
        <f>SUM(II6,IK6,IM6,IO6,IQ6)</f>
        <v>0</v>
      </c>
      <c r="IT6" s="83">
        <f t="shared" si="38"/>
        <v>0</v>
      </c>
      <c r="IU6" s="3"/>
      <c r="IV6" s="25">
        <v>0</v>
      </c>
      <c r="IW6" s="3"/>
      <c r="IX6" s="25">
        <v>0</v>
      </c>
      <c r="IY6" s="3"/>
      <c r="IZ6" s="25">
        <v>0</v>
      </c>
      <c r="JA6" s="3"/>
      <c r="JB6" s="25">
        <v>0</v>
      </c>
      <c r="JC6" s="3"/>
      <c r="JD6" s="25">
        <v>0</v>
      </c>
      <c r="JE6" s="23">
        <f>SUM(IU6,IW6,IY6,JA6,JC6)</f>
        <v>0</v>
      </c>
      <c r="JF6" s="83">
        <f t="shared" si="40"/>
        <v>0</v>
      </c>
      <c r="JG6" s="3"/>
      <c r="JH6" s="25">
        <v>0</v>
      </c>
      <c r="JI6" s="3"/>
      <c r="JJ6" s="25">
        <v>0</v>
      </c>
      <c r="JK6" s="3"/>
      <c r="JL6" s="25">
        <v>0</v>
      </c>
      <c r="JM6" s="3"/>
      <c r="JN6" s="25">
        <v>0</v>
      </c>
      <c r="JO6" s="3"/>
      <c r="JP6" s="25">
        <v>0</v>
      </c>
      <c r="JQ6" s="23">
        <f>SUM(JG6,JI6,JK6,JM6,JO6)</f>
        <v>0</v>
      </c>
      <c r="JR6" s="83">
        <f t="shared" si="42"/>
        <v>0</v>
      </c>
      <c r="JS6" s="3"/>
      <c r="JT6" s="25">
        <v>0</v>
      </c>
      <c r="JU6" s="3"/>
      <c r="JV6" s="25">
        <v>0</v>
      </c>
      <c r="JW6" s="3"/>
      <c r="JX6" s="25">
        <v>0</v>
      </c>
      <c r="JY6" s="23">
        <f t="shared" si="43"/>
        <v>0</v>
      </c>
      <c r="JZ6" s="83">
        <f t="shared" si="44"/>
        <v>0</v>
      </c>
      <c r="KA6" s="84">
        <f t="shared" si="45"/>
        <v>0</v>
      </c>
      <c r="KB6" s="134">
        <f t="shared" si="46"/>
        <v>0</v>
      </c>
      <c r="KC6" s="3"/>
      <c r="KD6" s="25">
        <v>0</v>
      </c>
      <c r="KE6" s="3"/>
      <c r="KF6" s="25">
        <v>0</v>
      </c>
      <c r="KG6" s="23">
        <f t="shared" si="47"/>
        <v>0</v>
      </c>
      <c r="KH6" s="83">
        <f t="shared" si="48"/>
        <v>0</v>
      </c>
      <c r="KI6" s="3"/>
      <c r="KJ6" s="25">
        <v>0</v>
      </c>
      <c r="KK6" s="3"/>
      <c r="KL6" s="25">
        <v>0</v>
      </c>
      <c r="KM6" s="3"/>
      <c r="KN6" s="25">
        <v>0</v>
      </c>
      <c r="KO6" s="3"/>
      <c r="KP6" s="25">
        <v>0</v>
      </c>
      <c r="KQ6" s="3"/>
      <c r="KR6" s="25">
        <v>0</v>
      </c>
      <c r="KS6" s="23">
        <f>SUM(KI6,KK6,KM6,KO6,KQ6)</f>
        <v>0</v>
      </c>
      <c r="KT6" s="83">
        <f t="shared" si="50"/>
        <v>0</v>
      </c>
      <c r="KU6" s="3"/>
      <c r="KV6" s="25">
        <v>0</v>
      </c>
      <c r="KW6" s="3"/>
      <c r="KX6" s="25">
        <v>0</v>
      </c>
      <c r="KY6" s="3"/>
      <c r="KZ6" s="25">
        <v>0</v>
      </c>
      <c r="LA6" s="3"/>
      <c r="LB6" s="25">
        <v>0</v>
      </c>
      <c r="LC6" s="3"/>
      <c r="LD6" s="25">
        <v>0</v>
      </c>
      <c r="LE6" s="23">
        <f>SUM(KU6,KW6,KY6,LA6,LC6)</f>
        <v>0</v>
      </c>
      <c r="LF6" s="83">
        <f t="shared" si="52"/>
        <v>0</v>
      </c>
      <c r="LG6" s="3"/>
      <c r="LH6" s="25">
        <v>0</v>
      </c>
      <c r="LI6" s="3"/>
      <c r="LJ6" s="25">
        <v>0</v>
      </c>
      <c r="LK6" s="3"/>
      <c r="LL6" s="25">
        <v>0</v>
      </c>
      <c r="LM6" s="3"/>
      <c r="LN6" s="25">
        <v>0</v>
      </c>
      <c r="LO6" s="3"/>
      <c r="LP6" s="25">
        <v>0</v>
      </c>
      <c r="LQ6" s="23">
        <f>SUM(LG6,LI6,LK6,LM6,LO6)</f>
        <v>0</v>
      </c>
      <c r="LR6" s="83">
        <f t="shared" si="54"/>
        <v>0</v>
      </c>
      <c r="LS6" s="3"/>
      <c r="LT6" s="25">
        <v>0</v>
      </c>
      <c r="LU6" s="3"/>
      <c r="LV6" s="25">
        <v>0</v>
      </c>
      <c r="LW6" s="3"/>
      <c r="LX6" s="25">
        <v>0</v>
      </c>
      <c r="LY6" s="3"/>
      <c r="LZ6" s="25">
        <v>0</v>
      </c>
      <c r="MA6" s="3"/>
      <c r="MB6" s="25">
        <v>0</v>
      </c>
      <c r="MC6" s="23">
        <f>SUM(LS6,LU6,LW6,LY6,MA6)</f>
        <v>0</v>
      </c>
      <c r="MD6" s="83">
        <f t="shared" si="56"/>
        <v>0</v>
      </c>
      <c r="ME6" s="84">
        <f t="shared" si="57"/>
        <v>0</v>
      </c>
      <c r="MF6" s="134">
        <f t="shared" si="58"/>
        <v>0</v>
      </c>
    </row>
    <row r="7" spans="2:344">
      <c r="B7" s="2" t="s">
        <v>52</v>
      </c>
      <c r="C7" s="51">
        <v>0</v>
      </c>
      <c r="D7" s="3"/>
      <c r="E7" s="3"/>
      <c r="F7" s="3"/>
      <c r="G7" s="3"/>
      <c r="H7" s="10"/>
      <c r="I7" s="10"/>
      <c r="J7" s="3"/>
      <c r="K7" s="3">
        <v>10</v>
      </c>
      <c r="L7" s="3">
        <v>6</v>
      </c>
      <c r="M7" s="3">
        <v>0</v>
      </c>
      <c r="N7" s="5">
        <f t="shared" si="11"/>
        <v>16</v>
      </c>
      <c r="O7" s="3">
        <v>0</v>
      </c>
      <c r="P7" s="25">
        <v>0</v>
      </c>
      <c r="Q7" s="10"/>
      <c r="R7" s="10"/>
      <c r="S7" s="3"/>
      <c r="T7" s="25">
        <v>0</v>
      </c>
      <c r="U7" s="3"/>
      <c r="V7" s="25">
        <v>0</v>
      </c>
      <c r="W7" s="3"/>
      <c r="X7" s="25">
        <v>0</v>
      </c>
      <c r="Y7" s="3"/>
      <c r="Z7" s="25">
        <v>0</v>
      </c>
      <c r="AA7" s="3"/>
      <c r="AB7" s="25">
        <v>0</v>
      </c>
      <c r="AC7" s="10"/>
      <c r="AD7" s="10"/>
      <c r="AE7" s="23" t="s">
        <v>96</v>
      </c>
      <c r="AF7" s="104">
        <v>0</v>
      </c>
      <c r="AG7" s="3">
        <v>5</v>
      </c>
      <c r="AH7" s="25">
        <v>1</v>
      </c>
      <c r="AI7" s="3">
        <v>7</v>
      </c>
      <c r="AJ7" s="25">
        <v>1</v>
      </c>
      <c r="AK7" s="3">
        <v>12</v>
      </c>
      <c r="AL7" s="25">
        <v>1</v>
      </c>
      <c r="AM7" s="3"/>
      <c r="AN7" s="25">
        <v>1</v>
      </c>
      <c r="AO7" s="10"/>
      <c r="AP7" s="10"/>
      <c r="AQ7" s="3"/>
      <c r="AR7" s="25">
        <v>0</v>
      </c>
      <c r="AS7" s="3"/>
      <c r="AT7" s="25">
        <v>0</v>
      </c>
      <c r="AU7" s="3"/>
      <c r="AV7" s="25">
        <v>0</v>
      </c>
      <c r="AW7" s="3"/>
      <c r="AX7" s="25">
        <v>0</v>
      </c>
      <c r="AY7" s="3"/>
      <c r="AZ7" s="25">
        <v>0</v>
      </c>
      <c r="BA7" s="10"/>
      <c r="BB7" s="10"/>
      <c r="BC7" s="3"/>
      <c r="BD7" s="25">
        <v>0</v>
      </c>
      <c r="BE7" s="3"/>
      <c r="BF7" s="25">
        <v>0</v>
      </c>
      <c r="BG7" s="3"/>
      <c r="BH7" s="25">
        <v>0</v>
      </c>
      <c r="BI7" s="3"/>
      <c r="BJ7" s="25">
        <v>0</v>
      </c>
      <c r="BK7" s="3"/>
      <c r="BL7" s="25">
        <v>0</v>
      </c>
      <c r="BM7" s="75"/>
      <c r="BN7" s="75"/>
      <c r="BO7" s="72">
        <f t="shared" si="12"/>
        <v>24</v>
      </c>
      <c r="BP7" s="204">
        <f t="shared" si="13"/>
        <v>0.19047619047619047</v>
      </c>
      <c r="BQ7" s="3"/>
      <c r="BR7" s="25">
        <v>0</v>
      </c>
      <c r="BS7" s="3"/>
      <c r="BT7" s="25">
        <v>0</v>
      </c>
      <c r="BU7" s="3"/>
      <c r="BV7" s="25">
        <v>0</v>
      </c>
      <c r="BW7" s="23"/>
      <c r="BX7" s="104">
        <v>0</v>
      </c>
      <c r="BY7" s="23"/>
      <c r="BZ7" s="104">
        <v>0</v>
      </c>
      <c r="CA7" s="23">
        <f t="shared" si="14"/>
        <v>0</v>
      </c>
      <c r="CB7" s="83">
        <f t="shared" si="15"/>
        <v>0</v>
      </c>
      <c r="CC7" s="3"/>
      <c r="CD7" s="25">
        <v>0</v>
      </c>
      <c r="CE7" s="23"/>
      <c r="CF7" s="104">
        <v>0</v>
      </c>
      <c r="CG7" s="3"/>
      <c r="CH7" s="25">
        <v>0</v>
      </c>
      <c r="CI7" s="3"/>
      <c r="CJ7" s="25">
        <v>0</v>
      </c>
      <c r="CK7" s="23"/>
      <c r="CL7" s="104">
        <v>0</v>
      </c>
      <c r="CM7" s="23">
        <f t="shared" si="16"/>
        <v>0</v>
      </c>
      <c r="CN7" s="83">
        <f t="shared" si="17"/>
        <v>0</v>
      </c>
      <c r="CO7" s="3"/>
      <c r="CP7" s="25">
        <v>0</v>
      </c>
      <c r="CQ7" s="3"/>
      <c r="CR7" s="25">
        <v>0</v>
      </c>
      <c r="CS7" s="3"/>
      <c r="CT7" s="25">
        <v>0</v>
      </c>
      <c r="CU7" s="23"/>
      <c r="CV7" s="104">
        <v>0</v>
      </c>
      <c r="CW7" s="3"/>
      <c r="CX7" s="25">
        <v>0</v>
      </c>
      <c r="CY7" s="23">
        <f t="shared" si="18"/>
        <v>0</v>
      </c>
      <c r="CZ7" s="83">
        <f t="shared" si="19"/>
        <v>0</v>
      </c>
      <c r="DA7" s="3"/>
      <c r="DB7" s="25">
        <v>0</v>
      </c>
      <c r="DC7" s="3"/>
      <c r="DD7" s="25">
        <v>0</v>
      </c>
      <c r="DE7" s="3"/>
      <c r="DF7" s="25">
        <v>0</v>
      </c>
      <c r="DG7" s="3"/>
      <c r="DH7" s="25">
        <v>0</v>
      </c>
      <c r="DI7" s="3"/>
      <c r="DJ7" s="25">
        <v>0</v>
      </c>
      <c r="DK7" s="23">
        <f t="shared" si="20"/>
        <v>0</v>
      </c>
      <c r="DL7" s="83">
        <f t="shared" si="21"/>
        <v>0</v>
      </c>
      <c r="DM7" s="3"/>
      <c r="DN7" s="25">
        <v>0</v>
      </c>
      <c r="DO7" s="3"/>
      <c r="DP7" s="25">
        <v>0</v>
      </c>
      <c r="DQ7" s="84">
        <f t="shared" si="22"/>
        <v>0</v>
      </c>
      <c r="DR7" s="85">
        <f t="shared" si="0"/>
        <v>0</v>
      </c>
      <c r="DS7" s="23"/>
      <c r="DT7" s="23">
        <v>0</v>
      </c>
      <c r="DU7" s="3"/>
      <c r="DV7" s="127">
        <v>0</v>
      </c>
      <c r="DW7" s="3"/>
      <c r="DX7" s="148">
        <v>0</v>
      </c>
      <c r="DY7" s="23">
        <f t="shared" si="23"/>
        <v>0</v>
      </c>
      <c r="DZ7" s="83">
        <f t="shared" si="24"/>
        <v>0</v>
      </c>
      <c r="EA7" s="35"/>
      <c r="EB7" s="127">
        <v>0</v>
      </c>
      <c r="EC7" s="3"/>
      <c r="ED7" s="127">
        <v>0</v>
      </c>
      <c r="EE7" s="3"/>
      <c r="EF7" s="127">
        <v>0</v>
      </c>
      <c r="EG7" s="3"/>
      <c r="EH7" s="127">
        <v>0</v>
      </c>
      <c r="EI7" s="3"/>
      <c r="EJ7" s="127">
        <v>0</v>
      </c>
      <c r="EK7" s="23">
        <f t="shared" ref="EK7:EK10" si="59">SUM(EI7,EG7,EE7,EC7,EA7)</f>
        <v>0</v>
      </c>
      <c r="EL7" s="83">
        <f t="shared" ref="EL7:EL10" si="60">AVERAGE(EJ7,EH7,EF7,ED7,EB7)</f>
        <v>0</v>
      </c>
      <c r="EM7" s="3"/>
      <c r="EN7" s="127">
        <v>0</v>
      </c>
      <c r="EO7" s="3"/>
      <c r="EP7" s="127">
        <v>0</v>
      </c>
      <c r="EQ7" s="3"/>
      <c r="ER7" s="127">
        <v>0</v>
      </c>
      <c r="ES7" s="3"/>
      <c r="ET7" s="127">
        <v>0</v>
      </c>
      <c r="EU7" s="3"/>
      <c r="EV7" s="127">
        <v>0</v>
      </c>
      <c r="EW7" s="23">
        <f t="shared" ref="EW7:EW10" si="61">SUM(EU7,ES7,EQ7,EO7,EM7)</f>
        <v>0</v>
      </c>
      <c r="EX7" s="83">
        <f t="shared" ref="EX7:EX10" si="62">AVERAGE(EV7,ET7,ER7,EP7,EN7)</f>
        <v>0</v>
      </c>
      <c r="EY7" s="3"/>
      <c r="EZ7" s="127">
        <v>0</v>
      </c>
      <c r="FA7" s="3"/>
      <c r="FB7" s="127">
        <v>0</v>
      </c>
      <c r="FC7" s="3"/>
      <c r="FD7" s="127">
        <v>0</v>
      </c>
      <c r="FE7" s="3"/>
      <c r="FF7" s="127">
        <v>0</v>
      </c>
      <c r="FG7" s="3"/>
      <c r="FH7" s="127">
        <v>0</v>
      </c>
      <c r="FI7" s="23">
        <f t="shared" ref="FI7:FI10" si="63">SUM(FG7,FE7,FC7,FA7,EY7)</f>
        <v>0</v>
      </c>
      <c r="FJ7" s="83">
        <f t="shared" ref="FJ7:FJ10" si="64">AVERAGE(FH7,FF7,FD7,FB7,EZ7)</f>
        <v>0</v>
      </c>
      <c r="FK7" s="3"/>
      <c r="FL7" s="127">
        <v>0</v>
      </c>
      <c r="FM7" s="3"/>
      <c r="FN7" s="127">
        <v>0</v>
      </c>
      <c r="FO7" s="3"/>
      <c r="FP7" s="127">
        <v>0</v>
      </c>
      <c r="FQ7" s="3"/>
      <c r="FR7" s="127">
        <v>0</v>
      </c>
      <c r="FS7" s="3"/>
      <c r="FT7" s="127">
        <v>0</v>
      </c>
      <c r="FU7" s="23">
        <f t="shared" ref="FU7:FU10" si="65">SUM(FS7,FQ7,FO7,FM7,FK7)</f>
        <v>0</v>
      </c>
      <c r="FV7" s="83">
        <f t="shared" ref="FV7:FV10" si="66">AVERAGE(FT7,FR7,FP7,FN7,FL7)</f>
        <v>0</v>
      </c>
      <c r="FW7" s="84">
        <f>SUM(DY7,EK7,EW7,FI7,FU7)</f>
        <v>0</v>
      </c>
      <c r="FX7" s="134">
        <f t="shared" si="26"/>
        <v>0</v>
      </c>
      <c r="FY7" s="3"/>
      <c r="FZ7" s="25">
        <v>0</v>
      </c>
      <c r="GA7" s="3"/>
      <c r="GB7" s="25">
        <v>0</v>
      </c>
      <c r="GC7" s="3"/>
      <c r="GD7" s="25">
        <v>0</v>
      </c>
      <c r="GE7" s="3"/>
      <c r="GF7" s="25">
        <v>0</v>
      </c>
      <c r="GG7" s="23"/>
      <c r="GH7" s="104">
        <v>0</v>
      </c>
      <c r="GI7" s="23">
        <f t="shared" ref="GI7:GI8" si="67">SUM(FY7,GA7,GC7,GE7,GG7)</f>
        <v>0</v>
      </c>
      <c r="GJ7" s="83">
        <f t="shared" si="28"/>
        <v>0</v>
      </c>
      <c r="GK7" s="3"/>
      <c r="GL7" s="25">
        <v>0</v>
      </c>
      <c r="GM7" s="3"/>
      <c r="GN7" s="25">
        <v>0</v>
      </c>
      <c r="GO7" s="3"/>
      <c r="GP7" s="25">
        <v>0</v>
      </c>
      <c r="GQ7" s="3"/>
      <c r="GR7" s="25">
        <v>0</v>
      </c>
      <c r="GS7" s="3"/>
      <c r="GT7" s="25">
        <v>0</v>
      </c>
      <c r="GU7" s="23">
        <f t="shared" ref="GU7:GU8" si="68">SUM(GK7,GM7,GO7,GQ7,GS7)</f>
        <v>0</v>
      </c>
      <c r="GV7" s="83">
        <f t="shared" si="30"/>
        <v>0</v>
      </c>
      <c r="GW7" s="3"/>
      <c r="GX7" s="25">
        <v>0</v>
      </c>
      <c r="GY7" s="3"/>
      <c r="GZ7" s="25">
        <v>0</v>
      </c>
      <c r="HA7" s="3"/>
      <c r="HB7" s="25">
        <v>0</v>
      </c>
      <c r="HC7" s="3"/>
      <c r="HD7" s="25">
        <v>0</v>
      </c>
      <c r="HE7" s="3"/>
      <c r="HF7" s="25">
        <v>0</v>
      </c>
      <c r="HG7" s="23">
        <f t="shared" ref="HG7:HG8" si="69">SUM(GW7,GY7,HA7,HC7,HE7)</f>
        <v>0</v>
      </c>
      <c r="HH7" s="83">
        <f t="shared" si="32"/>
        <v>0</v>
      </c>
      <c r="HI7" s="23"/>
      <c r="HJ7" s="104">
        <v>0</v>
      </c>
      <c r="HK7" s="23"/>
      <c r="HL7" s="104">
        <v>0</v>
      </c>
      <c r="HM7" s="3"/>
      <c r="HN7" s="25">
        <v>0</v>
      </c>
      <c r="HO7" s="3"/>
      <c r="HP7" s="25">
        <v>0</v>
      </c>
      <c r="HQ7" s="3"/>
      <c r="HR7" s="25">
        <v>0</v>
      </c>
      <c r="HS7" s="23">
        <f t="shared" si="9"/>
        <v>0</v>
      </c>
      <c r="HT7" s="83">
        <f t="shared" si="10"/>
        <v>0</v>
      </c>
      <c r="HU7" s="84">
        <f t="shared" si="33"/>
        <v>0</v>
      </c>
      <c r="HV7" s="134">
        <f t="shared" si="34"/>
        <v>0</v>
      </c>
      <c r="HW7" s="3"/>
      <c r="HX7" s="25">
        <v>0</v>
      </c>
      <c r="HY7" s="3"/>
      <c r="HZ7" s="25">
        <v>0</v>
      </c>
      <c r="IA7" s="3"/>
      <c r="IB7" s="25">
        <v>0</v>
      </c>
      <c r="IC7" s="3"/>
      <c r="ID7" s="25">
        <v>0</v>
      </c>
      <c r="IE7" s="3"/>
      <c r="IF7" s="25">
        <v>0</v>
      </c>
      <c r="IG7" s="23">
        <f t="shared" ref="IG7:IG8" si="70">SUM(HW7,HY7,IA7,IC7,IE7)</f>
        <v>0</v>
      </c>
      <c r="IH7" s="83">
        <f t="shared" si="36"/>
        <v>0</v>
      </c>
      <c r="II7" s="3"/>
      <c r="IJ7" s="25">
        <v>0</v>
      </c>
      <c r="IK7" s="3"/>
      <c r="IL7" s="25">
        <v>0</v>
      </c>
      <c r="IM7" s="3"/>
      <c r="IN7" s="25">
        <v>0</v>
      </c>
      <c r="IO7" s="3"/>
      <c r="IP7" s="25">
        <v>0</v>
      </c>
      <c r="IQ7" s="3"/>
      <c r="IR7" s="25">
        <v>0</v>
      </c>
      <c r="IS7" s="23">
        <f t="shared" ref="IS7:IS8" si="71">SUM(II7,IK7,IM7,IO7,IQ7)</f>
        <v>0</v>
      </c>
      <c r="IT7" s="83">
        <f t="shared" si="38"/>
        <v>0</v>
      </c>
      <c r="IU7" s="3"/>
      <c r="IV7" s="25">
        <v>0</v>
      </c>
      <c r="IW7" s="3"/>
      <c r="IX7" s="25">
        <v>0</v>
      </c>
      <c r="IY7" s="3"/>
      <c r="IZ7" s="25">
        <v>0</v>
      </c>
      <c r="JA7" s="3"/>
      <c r="JB7" s="25">
        <v>0</v>
      </c>
      <c r="JC7" s="3"/>
      <c r="JD7" s="25">
        <v>0</v>
      </c>
      <c r="JE7" s="23">
        <f t="shared" ref="JE7:JE9" si="72">SUM(IU7,IW7,IY7,JA7,JC7)</f>
        <v>0</v>
      </c>
      <c r="JF7" s="83">
        <f t="shared" si="40"/>
        <v>0</v>
      </c>
      <c r="JG7" s="3"/>
      <c r="JH7" s="25">
        <v>0</v>
      </c>
      <c r="JI7" s="3"/>
      <c r="JJ7" s="25">
        <v>0</v>
      </c>
      <c r="JK7" s="3"/>
      <c r="JL7" s="25">
        <v>0</v>
      </c>
      <c r="JM7" s="3"/>
      <c r="JN7" s="25">
        <v>0</v>
      </c>
      <c r="JO7" s="3"/>
      <c r="JP7" s="25">
        <v>0</v>
      </c>
      <c r="JQ7" s="23">
        <f t="shared" ref="JQ7:JQ9" si="73">SUM(JG7,JI7,JK7,JM7,JO7)</f>
        <v>0</v>
      </c>
      <c r="JR7" s="83">
        <f t="shared" si="42"/>
        <v>0</v>
      </c>
      <c r="JS7" s="3"/>
      <c r="JT7" s="25">
        <v>0</v>
      </c>
      <c r="JU7" s="3"/>
      <c r="JV7" s="25">
        <v>0</v>
      </c>
      <c r="JW7" s="3"/>
      <c r="JX7" s="25">
        <v>0</v>
      </c>
      <c r="JY7" s="23">
        <f t="shared" si="43"/>
        <v>0</v>
      </c>
      <c r="JZ7" s="83">
        <f t="shared" si="44"/>
        <v>0</v>
      </c>
      <c r="KA7" s="84">
        <f t="shared" si="45"/>
        <v>0</v>
      </c>
      <c r="KB7" s="134">
        <f t="shared" si="46"/>
        <v>0</v>
      </c>
      <c r="KC7" s="3"/>
      <c r="KD7" s="25">
        <v>0</v>
      </c>
      <c r="KE7" s="3"/>
      <c r="KF7" s="25">
        <v>0</v>
      </c>
      <c r="KG7" s="23">
        <f t="shared" si="47"/>
        <v>0</v>
      </c>
      <c r="KH7" s="83">
        <f t="shared" si="48"/>
        <v>0</v>
      </c>
      <c r="KI7" s="3"/>
      <c r="KJ7" s="25">
        <v>0</v>
      </c>
      <c r="KK7" s="3"/>
      <c r="KL7" s="25">
        <v>0</v>
      </c>
      <c r="KM7" s="3"/>
      <c r="KN7" s="25">
        <v>0</v>
      </c>
      <c r="KO7" s="3"/>
      <c r="KP7" s="25">
        <v>0</v>
      </c>
      <c r="KQ7" s="3"/>
      <c r="KR7" s="25">
        <v>0</v>
      </c>
      <c r="KS7" s="23">
        <f t="shared" ref="KS7:KS9" si="74">SUM(KI7,KK7,KM7,KO7,KQ7)</f>
        <v>0</v>
      </c>
      <c r="KT7" s="83">
        <f t="shared" si="50"/>
        <v>0</v>
      </c>
      <c r="KU7" s="3"/>
      <c r="KV7" s="25">
        <v>0</v>
      </c>
      <c r="KW7" s="3"/>
      <c r="KX7" s="25">
        <v>0</v>
      </c>
      <c r="KY7" s="3"/>
      <c r="KZ7" s="25">
        <v>0</v>
      </c>
      <c r="LA7" s="3"/>
      <c r="LB7" s="25">
        <v>0</v>
      </c>
      <c r="LC7" s="3"/>
      <c r="LD7" s="25">
        <v>0</v>
      </c>
      <c r="LE7" s="23">
        <f t="shared" ref="LE7:LE9" si="75">SUM(KU7,KW7,KY7,LA7,LC7)</f>
        <v>0</v>
      </c>
      <c r="LF7" s="83">
        <f t="shared" si="52"/>
        <v>0</v>
      </c>
      <c r="LG7" s="3"/>
      <c r="LH7" s="25">
        <v>0</v>
      </c>
      <c r="LI7" s="3"/>
      <c r="LJ7" s="25">
        <v>0</v>
      </c>
      <c r="LK7" s="3"/>
      <c r="LL7" s="25">
        <v>0</v>
      </c>
      <c r="LM7" s="3"/>
      <c r="LN7" s="25">
        <v>0</v>
      </c>
      <c r="LO7" s="3"/>
      <c r="LP7" s="25">
        <v>0</v>
      </c>
      <c r="LQ7" s="23">
        <f t="shared" ref="LQ7:LQ9" si="76">SUM(LG7,LI7,LK7,LM7,LO7)</f>
        <v>0</v>
      </c>
      <c r="LR7" s="83">
        <f t="shared" si="54"/>
        <v>0</v>
      </c>
      <c r="LS7" s="3"/>
      <c r="LT7" s="25">
        <v>0</v>
      </c>
      <c r="LU7" s="3"/>
      <c r="LV7" s="25">
        <v>0</v>
      </c>
      <c r="LW7" s="3"/>
      <c r="LX7" s="25">
        <v>0</v>
      </c>
      <c r="LY7" s="3"/>
      <c r="LZ7" s="25">
        <v>0</v>
      </c>
      <c r="MA7" s="3"/>
      <c r="MB7" s="25">
        <v>0</v>
      </c>
      <c r="MC7" s="23">
        <f t="shared" ref="MC7:MC8" si="77">SUM(LS7,LU7,LW7,LY7,MA7)</f>
        <v>0</v>
      </c>
      <c r="MD7" s="83">
        <f t="shared" si="56"/>
        <v>0</v>
      </c>
      <c r="ME7" s="84">
        <f t="shared" si="57"/>
        <v>0</v>
      </c>
      <c r="MF7" s="134">
        <f t="shared" si="58"/>
        <v>0</v>
      </c>
    </row>
    <row r="8" spans="2:344">
      <c r="B8" s="2" t="s">
        <v>54</v>
      </c>
      <c r="C8" s="51">
        <v>31</v>
      </c>
      <c r="D8" s="3"/>
      <c r="E8" s="3"/>
      <c r="F8" s="3"/>
      <c r="G8" s="3"/>
      <c r="H8" s="10"/>
      <c r="I8" s="10"/>
      <c r="J8" s="3"/>
      <c r="K8" s="3"/>
      <c r="L8" s="3"/>
      <c r="M8" s="3"/>
      <c r="N8" s="5">
        <f t="shared" si="11"/>
        <v>0</v>
      </c>
      <c r="O8" s="3">
        <v>0</v>
      </c>
      <c r="P8" s="25">
        <v>0</v>
      </c>
      <c r="Q8" s="10"/>
      <c r="R8" s="10"/>
      <c r="S8" s="3"/>
      <c r="T8" s="25">
        <v>0</v>
      </c>
      <c r="U8" s="3"/>
      <c r="V8" s="25">
        <v>0</v>
      </c>
      <c r="W8" s="3"/>
      <c r="X8" s="25">
        <v>0</v>
      </c>
      <c r="Y8" s="3"/>
      <c r="Z8" s="25">
        <v>0</v>
      </c>
      <c r="AA8" s="3"/>
      <c r="AB8" s="25">
        <v>0</v>
      </c>
      <c r="AC8" s="10"/>
      <c r="AD8" s="10"/>
      <c r="AE8" s="23" t="s">
        <v>96</v>
      </c>
      <c r="AF8" s="104">
        <v>0</v>
      </c>
      <c r="AG8" s="3">
        <v>0</v>
      </c>
      <c r="AH8" s="25">
        <v>0</v>
      </c>
      <c r="AI8" s="3">
        <v>0</v>
      </c>
      <c r="AJ8" s="25">
        <v>0</v>
      </c>
      <c r="AK8" s="3">
        <v>0</v>
      </c>
      <c r="AL8" s="25">
        <v>0</v>
      </c>
      <c r="AM8" s="3">
        <v>0</v>
      </c>
      <c r="AN8" s="25">
        <v>0</v>
      </c>
      <c r="AO8" s="10"/>
      <c r="AP8" s="10"/>
      <c r="AQ8" s="3"/>
      <c r="AR8" s="25">
        <v>0</v>
      </c>
      <c r="AS8" s="3"/>
      <c r="AT8" s="25">
        <v>0</v>
      </c>
      <c r="AU8" s="3"/>
      <c r="AV8" s="25">
        <v>0</v>
      </c>
      <c r="AW8" s="3"/>
      <c r="AX8" s="25">
        <v>0</v>
      </c>
      <c r="AY8" s="3"/>
      <c r="AZ8" s="25">
        <v>0</v>
      </c>
      <c r="BA8" s="10"/>
      <c r="BB8" s="10"/>
      <c r="BC8" s="3"/>
      <c r="BD8" s="25">
        <v>0</v>
      </c>
      <c r="BE8" s="3"/>
      <c r="BF8" s="25">
        <v>0</v>
      </c>
      <c r="BG8" s="3"/>
      <c r="BH8" s="25">
        <v>0</v>
      </c>
      <c r="BI8" s="3"/>
      <c r="BJ8" s="25">
        <v>0</v>
      </c>
      <c r="BK8" s="3"/>
      <c r="BL8" s="25">
        <v>0</v>
      </c>
      <c r="BM8" s="75"/>
      <c r="BN8" s="75"/>
      <c r="BO8" s="72">
        <f t="shared" si="12"/>
        <v>0</v>
      </c>
      <c r="BP8" s="204">
        <f t="shared" si="13"/>
        <v>0</v>
      </c>
      <c r="BQ8" s="3"/>
      <c r="BR8" s="25">
        <v>0</v>
      </c>
      <c r="BS8" s="3"/>
      <c r="BT8" s="25">
        <v>0</v>
      </c>
      <c r="BU8" s="3"/>
      <c r="BV8" s="25">
        <v>0</v>
      </c>
      <c r="BW8" s="23"/>
      <c r="BX8" s="104">
        <v>0</v>
      </c>
      <c r="BY8" s="23"/>
      <c r="BZ8" s="104">
        <v>0</v>
      </c>
      <c r="CA8" s="23">
        <f t="shared" si="14"/>
        <v>0</v>
      </c>
      <c r="CB8" s="83">
        <f t="shared" si="15"/>
        <v>0</v>
      </c>
      <c r="CC8" s="3"/>
      <c r="CD8" s="25">
        <v>0</v>
      </c>
      <c r="CE8" s="23"/>
      <c r="CF8" s="104">
        <v>0</v>
      </c>
      <c r="CG8" s="3"/>
      <c r="CH8" s="25">
        <v>0</v>
      </c>
      <c r="CI8" s="3"/>
      <c r="CJ8" s="25">
        <v>0</v>
      </c>
      <c r="CK8" s="23"/>
      <c r="CL8" s="104">
        <v>0</v>
      </c>
      <c r="CM8" s="23">
        <f t="shared" si="16"/>
        <v>0</v>
      </c>
      <c r="CN8" s="83">
        <f t="shared" si="17"/>
        <v>0</v>
      </c>
      <c r="CO8" s="3"/>
      <c r="CP8" s="25">
        <v>0</v>
      </c>
      <c r="CQ8" s="3"/>
      <c r="CR8" s="25">
        <v>0</v>
      </c>
      <c r="CS8" s="3"/>
      <c r="CT8" s="25">
        <v>0</v>
      </c>
      <c r="CU8" s="23"/>
      <c r="CV8" s="104">
        <v>0</v>
      </c>
      <c r="CW8" s="3"/>
      <c r="CX8" s="25">
        <v>0</v>
      </c>
      <c r="CY8" s="23">
        <f t="shared" si="18"/>
        <v>0</v>
      </c>
      <c r="CZ8" s="83">
        <f t="shared" si="19"/>
        <v>0</v>
      </c>
      <c r="DA8" s="3"/>
      <c r="DB8" s="25">
        <v>0</v>
      </c>
      <c r="DC8" s="3"/>
      <c r="DD8" s="25">
        <v>0</v>
      </c>
      <c r="DE8" s="3"/>
      <c r="DF8" s="25">
        <v>0</v>
      </c>
      <c r="DG8" s="3"/>
      <c r="DH8" s="25">
        <v>0</v>
      </c>
      <c r="DI8" s="3"/>
      <c r="DJ8" s="25">
        <v>0</v>
      </c>
      <c r="DK8" s="23">
        <f t="shared" si="20"/>
        <v>0</v>
      </c>
      <c r="DL8" s="83">
        <f t="shared" si="21"/>
        <v>0</v>
      </c>
      <c r="DM8" s="3"/>
      <c r="DN8" s="25">
        <v>0</v>
      </c>
      <c r="DO8" s="3"/>
      <c r="DP8" s="25">
        <v>0</v>
      </c>
      <c r="DQ8" s="84">
        <f t="shared" si="22"/>
        <v>0</v>
      </c>
      <c r="DR8" s="85">
        <f t="shared" si="0"/>
        <v>0</v>
      </c>
      <c r="DS8" s="23"/>
      <c r="DT8" s="23">
        <v>0</v>
      </c>
      <c r="DU8" s="3"/>
      <c r="DV8" s="127">
        <v>0</v>
      </c>
      <c r="DW8" s="3"/>
      <c r="DX8" s="148">
        <v>0</v>
      </c>
      <c r="DY8" s="23">
        <f t="shared" si="23"/>
        <v>0</v>
      </c>
      <c r="DZ8" s="83">
        <f t="shared" si="24"/>
        <v>0</v>
      </c>
      <c r="EA8" s="35"/>
      <c r="EB8" s="127">
        <v>0</v>
      </c>
      <c r="EC8" s="3"/>
      <c r="ED8" s="127">
        <v>0</v>
      </c>
      <c r="EE8" s="3"/>
      <c r="EF8" s="127">
        <v>0</v>
      </c>
      <c r="EG8" s="3"/>
      <c r="EH8" s="127">
        <v>0</v>
      </c>
      <c r="EI8" s="3"/>
      <c r="EJ8" s="127">
        <v>0</v>
      </c>
      <c r="EK8" s="23">
        <f t="shared" si="59"/>
        <v>0</v>
      </c>
      <c r="EL8" s="83">
        <f t="shared" si="60"/>
        <v>0</v>
      </c>
      <c r="EM8" s="3"/>
      <c r="EN8" s="127">
        <v>0</v>
      </c>
      <c r="EO8" s="3"/>
      <c r="EP8" s="127">
        <v>0</v>
      </c>
      <c r="EQ8" s="3"/>
      <c r="ER8" s="127">
        <v>0</v>
      </c>
      <c r="ES8" s="3"/>
      <c r="ET8" s="127">
        <v>0</v>
      </c>
      <c r="EU8" s="3"/>
      <c r="EV8" s="127">
        <v>0</v>
      </c>
      <c r="EW8" s="23">
        <f t="shared" si="61"/>
        <v>0</v>
      </c>
      <c r="EX8" s="83">
        <f t="shared" si="62"/>
        <v>0</v>
      </c>
      <c r="EY8" s="3"/>
      <c r="EZ8" s="127">
        <v>0</v>
      </c>
      <c r="FA8" s="3"/>
      <c r="FB8" s="127">
        <v>0</v>
      </c>
      <c r="FC8" s="3"/>
      <c r="FD8" s="127">
        <v>0</v>
      </c>
      <c r="FE8" s="3"/>
      <c r="FF8" s="127">
        <v>0</v>
      </c>
      <c r="FG8" s="3"/>
      <c r="FH8" s="127">
        <v>0</v>
      </c>
      <c r="FI8" s="23">
        <f t="shared" si="63"/>
        <v>0</v>
      </c>
      <c r="FJ8" s="83">
        <f t="shared" si="64"/>
        <v>0</v>
      </c>
      <c r="FK8" s="3"/>
      <c r="FL8" s="127">
        <v>0</v>
      </c>
      <c r="FM8" s="3"/>
      <c r="FN8" s="127">
        <v>0</v>
      </c>
      <c r="FO8" s="3"/>
      <c r="FP8" s="127">
        <v>0</v>
      </c>
      <c r="FQ8" s="3"/>
      <c r="FR8" s="127">
        <v>0</v>
      </c>
      <c r="FS8" s="3"/>
      <c r="FT8" s="127">
        <v>0</v>
      </c>
      <c r="FU8" s="23">
        <f t="shared" si="65"/>
        <v>0</v>
      </c>
      <c r="FV8" s="83">
        <f t="shared" si="66"/>
        <v>0</v>
      </c>
      <c r="FW8" s="84">
        <f t="shared" si="25"/>
        <v>0</v>
      </c>
      <c r="FX8" s="134">
        <f t="shared" si="26"/>
        <v>0</v>
      </c>
      <c r="FY8" s="3"/>
      <c r="FZ8" s="25">
        <v>0</v>
      </c>
      <c r="GA8" s="3"/>
      <c r="GB8" s="25">
        <v>0</v>
      </c>
      <c r="GC8" s="3"/>
      <c r="GD8" s="25">
        <v>0</v>
      </c>
      <c r="GE8" s="3"/>
      <c r="GF8" s="25">
        <v>0</v>
      </c>
      <c r="GG8" s="23"/>
      <c r="GH8" s="104">
        <v>0</v>
      </c>
      <c r="GI8" s="23">
        <f t="shared" si="67"/>
        <v>0</v>
      </c>
      <c r="GJ8" s="83">
        <f t="shared" si="28"/>
        <v>0</v>
      </c>
      <c r="GK8" s="3"/>
      <c r="GL8" s="25">
        <v>0</v>
      </c>
      <c r="GM8" s="3"/>
      <c r="GN8" s="25">
        <v>0</v>
      </c>
      <c r="GO8" s="3"/>
      <c r="GP8" s="25">
        <v>0</v>
      </c>
      <c r="GQ8" s="3"/>
      <c r="GR8" s="25">
        <v>0</v>
      </c>
      <c r="GS8" s="3"/>
      <c r="GT8" s="25">
        <v>0</v>
      </c>
      <c r="GU8" s="23">
        <f t="shared" si="68"/>
        <v>0</v>
      </c>
      <c r="GV8" s="83">
        <f t="shared" si="30"/>
        <v>0</v>
      </c>
      <c r="GW8" s="3"/>
      <c r="GX8" s="25">
        <v>0</v>
      </c>
      <c r="GY8" s="3"/>
      <c r="GZ8" s="25">
        <v>0</v>
      </c>
      <c r="HA8" s="3"/>
      <c r="HB8" s="25">
        <v>0</v>
      </c>
      <c r="HC8" s="3"/>
      <c r="HD8" s="25">
        <v>0</v>
      </c>
      <c r="HE8" s="3"/>
      <c r="HF8" s="25">
        <v>0</v>
      </c>
      <c r="HG8" s="23">
        <f t="shared" si="69"/>
        <v>0</v>
      </c>
      <c r="HH8" s="83">
        <f t="shared" si="32"/>
        <v>0</v>
      </c>
      <c r="HI8" s="23"/>
      <c r="HJ8" s="104">
        <v>0</v>
      </c>
      <c r="HK8" s="23"/>
      <c r="HL8" s="104">
        <v>0</v>
      </c>
      <c r="HM8" s="3"/>
      <c r="HN8" s="25">
        <v>0</v>
      </c>
      <c r="HO8" s="3"/>
      <c r="HP8" s="25">
        <v>0</v>
      </c>
      <c r="HQ8" s="3"/>
      <c r="HR8" s="25">
        <v>0</v>
      </c>
      <c r="HS8" s="23">
        <f t="shared" si="9"/>
        <v>0</v>
      </c>
      <c r="HT8" s="83">
        <f t="shared" si="10"/>
        <v>0</v>
      </c>
      <c r="HU8" s="84">
        <f t="shared" si="33"/>
        <v>0</v>
      </c>
      <c r="HV8" s="134">
        <f t="shared" si="34"/>
        <v>0</v>
      </c>
      <c r="HW8" s="3"/>
      <c r="HX8" s="25">
        <v>0</v>
      </c>
      <c r="HY8" s="3"/>
      <c r="HZ8" s="25">
        <v>0</v>
      </c>
      <c r="IA8" s="3"/>
      <c r="IB8" s="25">
        <v>0</v>
      </c>
      <c r="IC8" s="3"/>
      <c r="ID8" s="25">
        <v>0</v>
      </c>
      <c r="IE8" s="3"/>
      <c r="IF8" s="25">
        <v>0</v>
      </c>
      <c r="IG8" s="23">
        <f t="shared" si="70"/>
        <v>0</v>
      </c>
      <c r="IH8" s="83">
        <f t="shared" si="36"/>
        <v>0</v>
      </c>
      <c r="II8" s="3"/>
      <c r="IJ8" s="25">
        <v>0</v>
      </c>
      <c r="IK8" s="3"/>
      <c r="IL8" s="25">
        <v>0</v>
      </c>
      <c r="IM8" s="3"/>
      <c r="IN8" s="25">
        <v>0</v>
      </c>
      <c r="IO8" s="3"/>
      <c r="IP8" s="25">
        <v>0</v>
      </c>
      <c r="IQ8" s="3"/>
      <c r="IR8" s="25">
        <v>0</v>
      </c>
      <c r="IS8" s="23">
        <f t="shared" si="71"/>
        <v>0</v>
      </c>
      <c r="IT8" s="83">
        <f t="shared" si="38"/>
        <v>0</v>
      </c>
      <c r="IU8" s="3"/>
      <c r="IV8" s="25">
        <v>0</v>
      </c>
      <c r="IW8" s="3"/>
      <c r="IX8" s="25">
        <v>0</v>
      </c>
      <c r="IY8" s="3"/>
      <c r="IZ8" s="25">
        <v>0</v>
      </c>
      <c r="JA8" s="3"/>
      <c r="JB8" s="25">
        <v>0</v>
      </c>
      <c r="JC8" s="3"/>
      <c r="JD8" s="25">
        <v>0</v>
      </c>
      <c r="JE8" s="23">
        <f t="shared" si="72"/>
        <v>0</v>
      </c>
      <c r="JF8" s="83">
        <f t="shared" si="40"/>
        <v>0</v>
      </c>
      <c r="JG8" s="3"/>
      <c r="JH8" s="25">
        <v>0</v>
      </c>
      <c r="JI8" s="3"/>
      <c r="JJ8" s="25">
        <v>0</v>
      </c>
      <c r="JK8" s="3"/>
      <c r="JL8" s="25">
        <v>0</v>
      </c>
      <c r="JM8" s="3"/>
      <c r="JN8" s="25">
        <v>0</v>
      </c>
      <c r="JO8" s="3"/>
      <c r="JP8" s="25">
        <v>0</v>
      </c>
      <c r="JQ8" s="23">
        <f t="shared" si="73"/>
        <v>0</v>
      </c>
      <c r="JR8" s="83">
        <f t="shared" si="42"/>
        <v>0</v>
      </c>
      <c r="JS8" s="3"/>
      <c r="JT8" s="25">
        <v>0</v>
      </c>
      <c r="JU8" s="3"/>
      <c r="JV8" s="25">
        <v>0</v>
      </c>
      <c r="JW8" s="3"/>
      <c r="JX8" s="25">
        <v>0</v>
      </c>
      <c r="JY8" s="23">
        <f t="shared" si="43"/>
        <v>0</v>
      </c>
      <c r="JZ8" s="83">
        <f t="shared" si="44"/>
        <v>0</v>
      </c>
      <c r="KA8" s="84">
        <f t="shared" si="45"/>
        <v>0</v>
      </c>
      <c r="KB8" s="134">
        <f t="shared" si="46"/>
        <v>0</v>
      </c>
      <c r="KC8" s="3"/>
      <c r="KD8" s="25">
        <v>0</v>
      </c>
      <c r="KE8" s="3"/>
      <c r="KF8" s="25">
        <v>0</v>
      </c>
      <c r="KG8" s="23">
        <f t="shared" si="47"/>
        <v>0</v>
      </c>
      <c r="KH8" s="83">
        <f t="shared" si="48"/>
        <v>0</v>
      </c>
      <c r="KI8" s="3"/>
      <c r="KJ8" s="25">
        <v>0</v>
      </c>
      <c r="KK8" s="3"/>
      <c r="KL8" s="25">
        <v>0</v>
      </c>
      <c r="KM8" s="3"/>
      <c r="KN8" s="25">
        <v>0</v>
      </c>
      <c r="KO8" s="3"/>
      <c r="KP8" s="25">
        <v>0</v>
      </c>
      <c r="KQ8" s="3"/>
      <c r="KR8" s="25">
        <v>0</v>
      </c>
      <c r="KS8" s="23">
        <f t="shared" si="74"/>
        <v>0</v>
      </c>
      <c r="KT8" s="83">
        <f t="shared" si="50"/>
        <v>0</v>
      </c>
      <c r="KU8" s="3"/>
      <c r="KV8" s="25">
        <v>0</v>
      </c>
      <c r="KW8" s="3"/>
      <c r="KX8" s="25">
        <v>0</v>
      </c>
      <c r="KY8" s="3"/>
      <c r="KZ8" s="25">
        <v>0</v>
      </c>
      <c r="LA8" s="3"/>
      <c r="LB8" s="25">
        <v>0</v>
      </c>
      <c r="LC8" s="3"/>
      <c r="LD8" s="25">
        <v>0</v>
      </c>
      <c r="LE8" s="23">
        <f t="shared" si="75"/>
        <v>0</v>
      </c>
      <c r="LF8" s="83">
        <f t="shared" si="52"/>
        <v>0</v>
      </c>
      <c r="LG8" s="3"/>
      <c r="LH8" s="25">
        <v>0</v>
      </c>
      <c r="LI8" s="3"/>
      <c r="LJ8" s="25">
        <v>0</v>
      </c>
      <c r="LK8" s="3"/>
      <c r="LL8" s="25">
        <v>0</v>
      </c>
      <c r="LM8" s="3"/>
      <c r="LN8" s="25">
        <v>0</v>
      </c>
      <c r="LO8" s="3"/>
      <c r="LP8" s="25">
        <v>0</v>
      </c>
      <c r="LQ8" s="23">
        <f t="shared" si="76"/>
        <v>0</v>
      </c>
      <c r="LR8" s="83">
        <f t="shared" si="54"/>
        <v>0</v>
      </c>
      <c r="LS8" s="3"/>
      <c r="LT8" s="25">
        <v>0</v>
      </c>
      <c r="LU8" s="3"/>
      <c r="LV8" s="25">
        <v>0</v>
      </c>
      <c r="LW8" s="3"/>
      <c r="LX8" s="25">
        <v>0</v>
      </c>
      <c r="LY8" s="3"/>
      <c r="LZ8" s="25">
        <v>0</v>
      </c>
      <c r="MA8" s="3"/>
      <c r="MB8" s="25">
        <v>0</v>
      </c>
      <c r="MC8" s="23">
        <f t="shared" si="77"/>
        <v>0</v>
      </c>
      <c r="MD8" s="83">
        <f t="shared" si="56"/>
        <v>0</v>
      </c>
      <c r="ME8" s="84">
        <f t="shared" si="57"/>
        <v>0</v>
      </c>
      <c r="MF8" s="134">
        <f t="shared" si="58"/>
        <v>0</v>
      </c>
    </row>
    <row r="9" spans="2:344">
      <c r="B9" s="2" t="s">
        <v>56</v>
      </c>
      <c r="C9" s="51"/>
      <c r="D9" s="37"/>
      <c r="E9" s="37"/>
      <c r="F9" s="37"/>
      <c r="G9" s="37"/>
      <c r="H9" s="57"/>
      <c r="I9" s="57"/>
      <c r="J9" s="37"/>
      <c r="K9" s="37"/>
      <c r="L9" s="37"/>
      <c r="M9" s="37"/>
      <c r="N9" s="58"/>
      <c r="O9" s="3">
        <v>0</v>
      </c>
      <c r="P9" s="25">
        <v>0</v>
      </c>
      <c r="Q9" s="57"/>
      <c r="R9" s="57"/>
      <c r="S9" s="37"/>
      <c r="T9" s="25">
        <v>0</v>
      </c>
      <c r="U9" s="3"/>
      <c r="V9" s="25">
        <v>0</v>
      </c>
      <c r="W9" s="3"/>
      <c r="X9" s="25">
        <v>0</v>
      </c>
      <c r="Y9" s="3"/>
      <c r="Z9" s="25">
        <v>0</v>
      </c>
      <c r="AA9" s="3"/>
      <c r="AB9" s="25">
        <v>0</v>
      </c>
      <c r="AC9" s="57"/>
      <c r="AD9" s="57"/>
      <c r="AE9" s="59"/>
      <c r="AF9" s="203">
        <v>0</v>
      </c>
      <c r="AG9" s="3">
        <v>0</v>
      </c>
      <c r="AH9" s="25">
        <v>0</v>
      </c>
      <c r="AI9" s="3">
        <v>0</v>
      </c>
      <c r="AJ9" s="25">
        <v>0</v>
      </c>
      <c r="AK9" s="3">
        <v>0</v>
      </c>
      <c r="AL9" s="25">
        <v>0</v>
      </c>
      <c r="AM9" s="3">
        <v>0</v>
      </c>
      <c r="AN9" s="25">
        <v>0</v>
      </c>
      <c r="AO9" s="57"/>
      <c r="AP9" s="57"/>
      <c r="AQ9" s="3"/>
      <c r="AR9" s="25">
        <v>0</v>
      </c>
      <c r="AS9" s="3"/>
      <c r="AT9" s="25">
        <v>0</v>
      </c>
      <c r="AU9" s="3"/>
      <c r="AV9" s="25">
        <v>0</v>
      </c>
      <c r="AW9" s="3"/>
      <c r="AX9" s="25">
        <v>0</v>
      </c>
      <c r="AY9" s="3"/>
      <c r="AZ9" s="25">
        <v>0</v>
      </c>
      <c r="BA9" s="57"/>
      <c r="BB9" s="57"/>
      <c r="BC9" s="3"/>
      <c r="BD9" s="25">
        <v>0</v>
      </c>
      <c r="BE9" s="3"/>
      <c r="BF9" s="25">
        <v>0</v>
      </c>
      <c r="BG9" s="3"/>
      <c r="BH9" s="25">
        <v>0</v>
      </c>
      <c r="BI9" s="3"/>
      <c r="BJ9" s="25">
        <v>0</v>
      </c>
      <c r="BK9" s="3"/>
      <c r="BL9" s="25">
        <v>0</v>
      </c>
      <c r="BM9" s="74"/>
      <c r="BN9" s="74"/>
      <c r="BO9" s="72">
        <f t="shared" ref="BO9" si="78">SUM(O9,S9,U9,W9,Y9,AA9,AE9,AG9,AI9,AK9,AM9,AQ9,AS9,AU9,AW9,AY9,BC9,BE9, BG9, BI9, BK9)</f>
        <v>0</v>
      </c>
      <c r="BP9" s="204">
        <f t="shared" si="13"/>
        <v>0</v>
      </c>
      <c r="BQ9" s="3"/>
      <c r="BR9" s="25">
        <v>0</v>
      </c>
      <c r="BS9" s="3"/>
      <c r="BT9" s="25">
        <v>0</v>
      </c>
      <c r="BU9" s="3"/>
      <c r="BV9" s="25">
        <v>0</v>
      </c>
      <c r="BW9" s="23"/>
      <c r="BX9" s="104">
        <v>0</v>
      </c>
      <c r="BY9" s="23"/>
      <c r="BZ9" s="104">
        <v>0</v>
      </c>
      <c r="CA9" s="23">
        <f t="shared" ref="CA9" si="79">SUM(BQ9,BS9,BU9,BW9,BY9)</f>
        <v>0</v>
      </c>
      <c r="CB9" s="83">
        <f t="shared" si="15"/>
        <v>0</v>
      </c>
      <c r="CC9" s="3"/>
      <c r="CD9" s="25">
        <v>0</v>
      </c>
      <c r="CE9" s="23"/>
      <c r="CF9" s="104">
        <v>0</v>
      </c>
      <c r="CG9" s="3"/>
      <c r="CH9" s="25">
        <v>0</v>
      </c>
      <c r="CI9" s="3"/>
      <c r="CJ9" s="25">
        <v>0</v>
      </c>
      <c r="CK9" s="23"/>
      <c r="CL9" s="104">
        <v>0</v>
      </c>
      <c r="CM9" s="23">
        <f t="shared" ref="CM9" si="80">SUM(CC9,CE9,CG9,CI9,CK9)</f>
        <v>0</v>
      </c>
      <c r="CN9" s="83">
        <f t="shared" ref="CN9" si="81">AVERAGE(CD9,CF9,CH9,CJ9,CL9)</f>
        <v>0</v>
      </c>
      <c r="CO9" s="3"/>
      <c r="CP9" s="25">
        <v>0</v>
      </c>
      <c r="CQ9" s="3"/>
      <c r="CR9" s="25">
        <v>0</v>
      </c>
      <c r="CS9" s="3"/>
      <c r="CT9" s="25">
        <v>1</v>
      </c>
      <c r="CU9" s="23"/>
      <c r="CV9" s="104">
        <v>0</v>
      </c>
      <c r="CW9" s="3"/>
      <c r="CX9" s="25">
        <v>1</v>
      </c>
      <c r="CY9" s="23">
        <f t="shared" ref="CY9" si="82">SUM(CO9,CQ9,CS9,CU9,CW9)</f>
        <v>0</v>
      </c>
      <c r="CZ9" s="83">
        <f t="shared" si="19"/>
        <v>0.5</v>
      </c>
      <c r="DA9" s="3"/>
      <c r="DB9" s="25">
        <v>1</v>
      </c>
      <c r="DC9" s="3"/>
      <c r="DD9" s="25">
        <v>1</v>
      </c>
      <c r="DE9" s="3"/>
      <c r="DF9" s="25">
        <v>1</v>
      </c>
      <c r="DG9" s="3"/>
      <c r="DH9" s="25">
        <v>1</v>
      </c>
      <c r="DI9" s="3"/>
      <c r="DJ9" s="25">
        <v>1</v>
      </c>
      <c r="DK9" s="23">
        <f t="shared" ref="DK9" si="83">SUM(DA9,DC9,DE9,DG9,DI9)</f>
        <v>0</v>
      </c>
      <c r="DL9" s="83">
        <f t="shared" ref="DL9" si="84">AVERAGE(DB9,DD9,DF9,DH9,DJ9)</f>
        <v>1</v>
      </c>
      <c r="DM9" s="3"/>
      <c r="DN9" s="25">
        <v>0</v>
      </c>
      <c r="DO9" s="3"/>
      <c r="DP9" s="25">
        <v>0</v>
      </c>
      <c r="DQ9" s="84">
        <f t="shared" ref="DQ9" si="85">SUM(BQ9,BS9,BU9,BW9,BY9,CC9,CE9,CG9,CI9,CK9,CO9,CQ9,CS9,CU9,CW9,DA9,DC9,DE9,DG9,DI9,DM9,DO9)</f>
        <v>0</v>
      </c>
      <c r="DR9" s="85">
        <f t="shared" si="0"/>
        <v>0.31818181818181818</v>
      </c>
      <c r="DS9" s="23"/>
      <c r="DT9" s="23">
        <v>0</v>
      </c>
      <c r="DU9" s="3"/>
      <c r="DV9" s="127">
        <v>0</v>
      </c>
      <c r="DW9" s="3"/>
      <c r="DX9" s="148">
        <v>0</v>
      </c>
      <c r="DY9" s="23">
        <f t="shared" ref="DY9" si="86">SUM(DO9,DQ9,DS9,DU9,DW9)</f>
        <v>0</v>
      </c>
      <c r="DZ9" s="83">
        <f t="shared" si="24"/>
        <v>0</v>
      </c>
      <c r="EA9" s="35"/>
      <c r="EB9" s="127">
        <v>0</v>
      </c>
      <c r="EC9" s="3"/>
      <c r="ED9" s="127">
        <v>0</v>
      </c>
      <c r="EE9" s="3"/>
      <c r="EF9" s="127">
        <v>0</v>
      </c>
      <c r="EG9" s="3"/>
      <c r="EH9" s="127">
        <v>0</v>
      </c>
      <c r="EI9" s="3"/>
      <c r="EJ9" s="127">
        <v>0</v>
      </c>
      <c r="EK9" s="23">
        <f t="shared" ref="EK9" si="87">SUM(EI9,EG9,EE9,EC9,EA9)</f>
        <v>0</v>
      </c>
      <c r="EL9" s="83">
        <f t="shared" ref="EL9" si="88">AVERAGE(EJ9,EH9,EF9,ED9,EB9)</f>
        <v>0</v>
      </c>
      <c r="EM9" s="3"/>
      <c r="EN9" s="127">
        <v>0</v>
      </c>
      <c r="EO9" s="3"/>
      <c r="EP9" s="127">
        <v>0</v>
      </c>
      <c r="EQ9" s="3"/>
      <c r="ER9" s="127">
        <v>0</v>
      </c>
      <c r="ES9" s="3"/>
      <c r="ET9" s="127">
        <v>0</v>
      </c>
      <c r="EU9" s="3"/>
      <c r="EV9" s="127">
        <v>0</v>
      </c>
      <c r="EW9" s="23">
        <f t="shared" ref="EW9" si="89">SUM(EU9,ES9,EQ9,EO9,EM9)</f>
        <v>0</v>
      </c>
      <c r="EX9" s="83">
        <f t="shared" ref="EX9" si="90">AVERAGE(EV9,ET9,ER9,EP9,EN9)</f>
        <v>0</v>
      </c>
      <c r="EY9" s="3"/>
      <c r="EZ9" s="127">
        <v>1</v>
      </c>
      <c r="FA9" s="3"/>
      <c r="FB9" s="127">
        <v>1</v>
      </c>
      <c r="FC9" s="3"/>
      <c r="FD9" s="127">
        <v>1</v>
      </c>
      <c r="FE9" s="3">
        <v>3</v>
      </c>
      <c r="FF9" s="127">
        <v>1</v>
      </c>
      <c r="FG9" s="3"/>
      <c r="FH9" s="127">
        <v>1</v>
      </c>
      <c r="FI9" s="23">
        <f t="shared" ref="FI9" si="91">SUM(FG9,FE9,FC9,FA9,EY9)</f>
        <v>3</v>
      </c>
      <c r="FJ9" s="83">
        <f t="shared" ref="FJ9" si="92">AVERAGE(FH9,FF9,FD9,FB9,EZ9)</f>
        <v>1</v>
      </c>
      <c r="FK9" s="3">
        <v>6</v>
      </c>
      <c r="FL9" s="127">
        <v>1</v>
      </c>
      <c r="FM9" s="3"/>
      <c r="FN9" s="127">
        <v>1</v>
      </c>
      <c r="FO9" s="3"/>
      <c r="FP9" s="127">
        <v>1</v>
      </c>
      <c r="FQ9" s="3"/>
      <c r="FR9" s="127">
        <v>1</v>
      </c>
      <c r="FS9" s="3"/>
      <c r="FT9" s="127">
        <v>1</v>
      </c>
      <c r="FU9" s="23">
        <f t="shared" ref="FU9" si="93">SUM(FS9,FQ9,FO9,FM9,FK9)</f>
        <v>6</v>
      </c>
      <c r="FV9" s="83">
        <f t="shared" ref="FV9" si="94">AVERAGE(FT9,FR9,FP9,FN9,FL9)</f>
        <v>1</v>
      </c>
      <c r="FW9" s="84">
        <f t="shared" ref="FW9" si="95">SUM(DY9,EK9,EW9,FI9,FU9)</f>
        <v>9</v>
      </c>
      <c r="FX9" s="134">
        <f t="shared" ref="FX9" si="96">AVERAGE(DZ9,EL9,EX9,FJ9,FV9)</f>
        <v>0.4</v>
      </c>
      <c r="FY9" s="3"/>
      <c r="FZ9" s="25">
        <v>1</v>
      </c>
      <c r="GA9" s="3"/>
      <c r="GB9" s="25">
        <v>1</v>
      </c>
      <c r="GC9" s="3"/>
      <c r="GD9" s="25">
        <v>1</v>
      </c>
      <c r="GE9" s="3"/>
      <c r="GF9" s="25">
        <v>1</v>
      </c>
      <c r="GG9" s="23"/>
      <c r="GH9" s="104">
        <v>0</v>
      </c>
      <c r="GI9" s="23">
        <f t="shared" ref="GI9" si="97">SUM(FY9,GA9,GC9,GE9,GG9)</f>
        <v>0</v>
      </c>
      <c r="GJ9" s="83">
        <f t="shared" ref="GJ9" si="98">AVERAGE(FZ9,GB9,GD9,GF9,GH9)</f>
        <v>0.8</v>
      </c>
      <c r="GK9" s="3"/>
      <c r="GL9" s="25">
        <v>0</v>
      </c>
      <c r="GM9" s="3"/>
      <c r="GN9" s="25">
        <v>0</v>
      </c>
      <c r="GO9" s="3"/>
      <c r="GP9" s="25">
        <v>0</v>
      </c>
      <c r="GQ9" s="3"/>
      <c r="GR9" s="25">
        <v>0</v>
      </c>
      <c r="GS9" s="3"/>
      <c r="GT9" s="25">
        <v>0</v>
      </c>
      <c r="GU9" s="23">
        <f t="shared" ref="GU9" si="99">SUM(GK9,GM9,GO9,GQ9,GS9)</f>
        <v>0</v>
      </c>
      <c r="GV9" s="83">
        <f t="shared" ref="GV9" si="100">AVERAGE(GL9,GN9,GP9,GR9,GT9)</f>
        <v>0</v>
      </c>
      <c r="GW9" s="3"/>
      <c r="GX9" s="25">
        <v>0</v>
      </c>
      <c r="GY9" s="3"/>
      <c r="GZ9" s="25">
        <v>0</v>
      </c>
      <c r="HA9" s="3"/>
      <c r="HB9" s="25">
        <v>0</v>
      </c>
      <c r="HC9" s="3"/>
      <c r="HD9" s="25">
        <v>0</v>
      </c>
      <c r="HE9" s="3"/>
      <c r="HF9" s="25">
        <v>0</v>
      </c>
      <c r="HG9" s="23">
        <f t="shared" ref="HG9" si="101">SUM(GW9,GY9,HA9,HC9,HE9)</f>
        <v>0</v>
      </c>
      <c r="HH9" s="83">
        <f t="shared" ref="HH9" si="102">AVERAGE(GX9,GZ9,HB9,HD9,HF9)</f>
        <v>0</v>
      </c>
      <c r="HI9" s="23"/>
      <c r="HJ9" s="104">
        <v>0</v>
      </c>
      <c r="HK9" s="23"/>
      <c r="HL9" s="104">
        <v>0</v>
      </c>
      <c r="HM9" s="3"/>
      <c r="HN9" s="25">
        <v>0</v>
      </c>
      <c r="HO9" s="3"/>
      <c r="HP9" s="25">
        <v>0</v>
      </c>
      <c r="HQ9" s="3"/>
      <c r="HR9" s="25">
        <v>0</v>
      </c>
      <c r="HS9" s="23">
        <f t="shared" ref="HS9" si="103">SUM(HI9,HK9,HM9,HO9,HQ9)</f>
        <v>0</v>
      </c>
      <c r="HT9" s="83">
        <f t="shared" ref="HT9" si="104">AVERAGE(HJ9,HL9,HN9,HP9,HR9)</f>
        <v>0</v>
      </c>
      <c r="HU9" s="84">
        <f t="shared" ref="HU9" si="105">SUM(GI9,GU9,HG9,HS9)</f>
        <v>0</v>
      </c>
      <c r="HV9" s="134">
        <f t="shared" ref="HV9" si="106">AVERAGE(GJ9,GV9,HH9,HT9)</f>
        <v>0.2</v>
      </c>
      <c r="HW9" s="3"/>
      <c r="HX9" s="25">
        <v>0</v>
      </c>
      <c r="HY9" s="3"/>
      <c r="HZ9" s="25">
        <v>0</v>
      </c>
      <c r="IA9" s="3"/>
      <c r="IB9" s="25">
        <v>0</v>
      </c>
      <c r="IC9" s="3"/>
      <c r="ID9" s="25">
        <v>0.6</v>
      </c>
      <c r="IE9" s="3"/>
      <c r="IF9" s="25">
        <v>0.6</v>
      </c>
      <c r="IG9" s="23">
        <f t="shared" ref="IG9" si="107">SUM(HW9,HY9,IA9,IC9,IE9)</f>
        <v>0</v>
      </c>
      <c r="IH9" s="83">
        <f t="shared" ref="IH9" si="108">AVERAGE(HX9,HZ9,IB9,ID9,IF9)</f>
        <v>0.24</v>
      </c>
      <c r="II9" s="36"/>
      <c r="IJ9" s="25">
        <v>1</v>
      </c>
      <c r="IK9" s="3"/>
      <c r="IL9" s="25">
        <v>1</v>
      </c>
      <c r="IM9" s="3"/>
      <c r="IN9" s="25">
        <v>0.4</v>
      </c>
      <c r="IO9" s="36"/>
      <c r="IP9" s="25">
        <v>0</v>
      </c>
      <c r="IQ9" s="36"/>
      <c r="IR9" s="25">
        <v>0</v>
      </c>
      <c r="IS9" s="23">
        <f t="shared" ref="IS9:IS11" si="109">SUM(II9,IK9,IM9,IO9,IQ9)</f>
        <v>0</v>
      </c>
      <c r="IT9" s="83">
        <f t="shared" ref="IT9:IT11" si="110">AVERAGE(IJ9,IL9,IN9,IP9,IR9)</f>
        <v>0.48</v>
      </c>
      <c r="IU9" s="36"/>
      <c r="IV9" s="25">
        <v>0</v>
      </c>
      <c r="IW9" s="36"/>
      <c r="IX9" s="25">
        <v>0</v>
      </c>
      <c r="IY9" s="36"/>
      <c r="IZ9" s="25">
        <v>0</v>
      </c>
      <c r="JA9" s="36"/>
      <c r="JB9" s="25">
        <v>0</v>
      </c>
      <c r="JC9" s="36"/>
      <c r="JD9" s="25">
        <v>0</v>
      </c>
      <c r="JE9" s="23">
        <f t="shared" si="72"/>
        <v>0</v>
      </c>
      <c r="JF9" s="83">
        <f t="shared" si="40"/>
        <v>0</v>
      </c>
      <c r="JG9" s="36"/>
      <c r="JH9" s="25">
        <v>0</v>
      </c>
      <c r="JI9" s="36"/>
      <c r="JJ9" s="25">
        <v>0</v>
      </c>
      <c r="JK9" s="36"/>
      <c r="JL9" s="25">
        <v>0</v>
      </c>
      <c r="JM9" s="36"/>
      <c r="JN9" s="25">
        <v>0</v>
      </c>
      <c r="JO9" s="36"/>
      <c r="JP9" s="25">
        <v>0</v>
      </c>
      <c r="JQ9" s="23">
        <f t="shared" si="73"/>
        <v>0</v>
      </c>
      <c r="JR9" s="83">
        <f t="shared" si="42"/>
        <v>0</v>
      </c>
      <c r="JS9" s="36"/>
      <c r="JT9" s="25">
        <v>1</v>
      </c>
      <c r="JU9" s="36"/>
      <c r="JV9" s="25">
        <v>1</v>
      </c>
      <c r="JW9" s="36"/>
      <c r="JX9" s="25">
        <v>1</v>
      </c>
      <c r="JY9" s="23">
        <f t="shared" si="43"/>
        <v>0</v>
      </c>
      <c r="JZ9" s="83">
        <f>AVERAGE(JT9,JV9,JX9)</f>
        <v>1</v>
      </c>
      <c r="KA9" s="84">
        <v>0</v>
      </c>
      <c r="KB9" s="134">
        <f t="shared" si="46"/>
        <v>0.34399999999999997</v>
      </c>
      <c r="KC9" s="36"/>
      <c r="KD9" s="25">
        <v>1</v>
      </c>
      <c r="KE9" s="36"/>
      <c r="KF9" s="25">
        <v>1</v>
      </c>
      <c r="KG9" s="23">
        <f t="shared" si="47"/>
        <v>0</v>
      </c>
      <c r="KH9" s="83">
        <f t="shared" si="48"/>
        <v>0.78133333333333332</v>
      </c>
      <c r="KI9" s="36"/>
      <c r="KJ9" s="25">
        <v>1</v>
      </c>
      <c r="KK9" s="36"/>
      <c r="KL9" s="25">
        <v>1</v>
      </c>
      <c r="KM9" s="36"/>
      <c r="KN9" s="25">
        <v>1</v>
      </c>
      <c r="KO9" s="36"/>
      <c r="KP9" s="25">
        <v>1</v>
      </c>
      <c r="KQ9" s="36"/>
      <c r="KR9" s="25">
        <v>1</v>
      </c>
      <c r="KS9" s="23">
        <f t="shared" si="74"/>
        <v>0</v>
      </c>
      <c r="KT9" s="83">
        <f t="shared" si="50"/>
        <v>1</v>
      </c>
      <c r="KU9" s="36"/>
      <c r="KV9" s="25">
        <v>1</v>
      </c>
      <c r="KW9" s="36"/>
      <c r="KX9" s="25">
        <v>1</v>
      </c>
      <c r="KY9" s="36"/>
      <c r="KZ9" s="25">
        <v>1</v>
      </c>
      <c r="LA9" s="36"/>
      <c r="LB9" s="25">
        <v>1</v>
      </c>
      <c r="LC9" s="36"/>
      <c r="LD9" s="25">
        <v>1</v>
      </c>
      <c r="LE9" s="23">
        <f t="shared" si="75"/>
        <v>0</v>
      </c>
      <c r="LF9" s="83">
        <f t="shared" si="52"/>
        <v>1</v>
      </c>
      <c r="LG9" s="36"/>
      <c r="LH9" s="25">
        <v>1</v>
      </c>
      <c r="LI9" s="36"/>
      <c r="LJ9" s="25">
        <v>1</v>
      </c>
      <c r="LK9" s="36"/>
      <c r="LL9" s="25">
        <v>1</v>
      </c>
      <c r="LM9" s="36"/>
      <c r="LN9" s="25">
        <v>1</v>
      </c>
      <c r="LO9" s="36"/>
      <c r="LP9" s="25">
        <v>0</v>
      </c>
      <c r="LQ9" s="23">
        <f t="shared" si="76"/>
        <v>0</v>
      </c>
      <c r="LR9" s="83">
        <f t="shared" si="54"/>
        <v>0.8</v>
      </c>
      <c r="LS9" s="36"/>
      <c r="LT9" s="25">
        <v>1</v>
      </c>
      <c r="LU9" s="36"/>
      <c r="LV9" s="25">
        <v>0</v>
      </c>
      <c r="LW9" s="36"/>
      <c r="LX9" s="25">
        <v>0</v>
      </c>
      <c r="LY9" s="36"/>
      <c r="LZ9" s="25">
        <v>0</v>
      </c>
      <c r="MA9" s="36"/>
      <c r="MB9" s="25">
        <v>0</v>
      </c>
      <c r="MC9" s="93"/>
      <c r="MD9" s="95"/>
      <c r="ME9" s="84"/>
      <c r="MF9" s="134"/>
    </row>
    <row r="10" spans="2:344">
      <c r="B10" s="2" t="s">
        <v>21</v>
      </c>
      <c r="C10" s="51"/>
      <c r="D10" s="37"/>
      <c r="E10" s="37"/>
      <c r="F10" s="37"/>
      <c r="G10" s="37"/>
      <c r="H10" s="57"/>
      <c r="I10" s="57"/>
      <c r="J10" s="37"/>
      <c r="K10" s="37"/>
      <c r="L10" s="37"/>
      <c r="M10" s="37"/>
      <c r="N10" s="58">
        <f>SUM(D10:M10)</f>
        <v>0</v>
      </c>
      <c r="O10" s="3">
        <v>0</v>
      </c>
      <c r="P10" s="25">
        <v>0</v>
      </c>
      <c r="Q10" s="57"/>
      <c r="R10" s="57"/>
      <c r="S10" s="37"/>
      <c r="T10" s="25">
        <v>0</v>
      </c>
      <c r="U10" s="3"/>
      <c r="V10" s="25">
        <v>0</v>
      </c>
      <c r="W10" s="3"/>
      <c r="X10" s="25">
        <v>0</v>
      </c>
      <c r="Y10" s="3"/>
      <c r="Z10" s="25">
        <v>0</v>
      </c>
      <c r="AA10" s="3"/>
      <c r="AB10" s="25">
        <v>0</v>
      </c>
      <c r="AC10" s="57"/>
      <c r="AD10" s="57"/>
      <c r="AE10" s="59" t="s">
        <v>96</v>
      </c>
      <c r="AF10" s="203">
        <v>0</v>
      </c>
      <c r="AG10" s="3">
        <v>0</v>
      </c>
      <c r="AH10" s="25">
        <v>0</v>
      </c>
      <c r="AI10" s="3">
        <v>0</v>
      </c>
      <c r="AJ10" s="25">
        <v>0</v>
      </c>
      <c r="AK10" s="3">
        <v>0</v>
      </c>
      <c r="AL10" s="25">
        <v>0</v>
      </c>
      <c r="AM10" s="3">
        <v>0</v>
      </c>
      <c r="AN10" s="25">
        <v>0</v>
      </c>
      <c r="AO10" s="57"/>
      <c r="AP10" s="57"/>
      <c r="AQ10" s="3"/>
      <c r="AR10" s="25">
        <v>0</v>
      </c>
      <c r="AS10" s="3"/>
      <c r="AT10" s="25">
        <v>0</v>
      </c>
      <c r="AU10" s="3"/>
      <c r="AV10" s="25">
        <v>0</v>
      </c>
      <c r="AW10" s="3"/>
      <c r="AX10" s="25">
        <v>0</v>
      </c>
      <c r="AY10" s="3"/>
      <c r="AZ10" s="25">
        <v>0</v>
      </c>
      <c r="BA10" s="57"/>
      <c r="BB10" s="57"/>
      <c r="BC10" s="3"/>
      <c r="BD10" s="25">
        <v>0</v>
      </c>
      <c r="BE10" s="3"/>
      <c r="BF10" s="25">
        <v>0</v>
      </c>
      <c r="BG10" s="3"/>
      <c r="BH10" s="25">
        <v>0</v>
      </c>
      <c r="BI10" s="3"/>
      <c r="BJ10" s="25">
        <v>0</v>
      </c>
      <c r="BK10" s="3"/>
      <c r="BL10" s="25">
        <v>0</v>
      </c>
      <c r="BM10" s="74"/>
      <c r="BN10" s="74"/>
      <c r="BO10" s="72">
        <f>SUM(O10,S10,U10,W10,Y10,AA10,AE10,AG10,AI10,AK10,AM10,AQ10,AS10,AU10,AW10,AY10,BC10,BE10, BG10, BI10, BK10)</f>
        <v>0</v>
      </c>
      <c r="BP10" s="204">
        <f t="shared" si="13"/>
        <v>0</v>
      </c>
      <c r="BQ10" s="3"/>
      <c r="BR10" s="25">
        <v>0</v>
      </c>
      <c r="BS10" s="3"/>
      <c r="BT10" s="25">
        <v>0</v>
      </c>
      <c r="BU10" s="3"/>
      <c r="BV10" s="25">
        <v>0</v>
      </c>
      <c r="BW10" s="23"/>
      <c r="BX10" s="104">
        <v>0</v>
      </c>
      <c r="BY10" s="23"/>
      <c r="BZ10" s="104">
        <v>0</v>
      </c>
      <c r="CA10" s="23">
        <f>SUM(BQ10,BS10,BU10,BW10,BY10)</f>
        <v>0</v>
      </c>
      <c r="CB10" s="83">
        <f t="shared" si="15"/>
        <v>0</v>
      </c>
      <c r="CC10" s="3"/>
      <c r="CD10" s="25">
        <v>0</v>
      </c>
      <c r="CE10" s="23"/>
      <c r="CF10" s="104">
        <v>0</v>
      </c>
      <c r="CG10" s="3"/>
      <c r="CH10" s="25">
        <v>0</v>
      </c>
      <c r="CI10" s="3"/>
      <c r="CJ10" s="25">
        <v>0</v>
      </c>
      <c r="CK10" s="23"/>
      <c r="CL10" s="104">
        <v>0</v>
      </c>
      <c r="CM10" s="23">
        <f>SUM(CC10,CE10,CG10,CI10,CK10)</f>
        <v>0</v>
      </c>
      <c r="CN10" s="83">
        <f>AVERAGE(CD10,CF10,CH10,CJ10,CL10)</f>
        <v>0</v>
      </c>
      <c r="CO10" s="3"/>
      <c r="CP10" s="25">
        <v>0</v>
      </c>
      <c r="CQ10" s="3"/>
      <c r="CR10" s="25">
        <v>0</v>
      </c>
      <c r="CS10" s="3"/>
      <c r="CT10" s="25">
        <v>0</v>
      </c>
      <c r="CU10" s="23"/>
      <c r="CV10" s="104">
        <v>0</v>
      </c>
      <c r="CW10" s="3"/>
      <c r="CX10" s="25">
        <v>0</v>
      </c>
      <c r="CY10" s="23">
        <f>SUM(CO10,CQ10,CS10,CU10,CW10)</f>
        <v>0</v>
      </c>
      <c r="CZ10" s="83">
        <f t="shared" si="19"/>
        <v>0</v>
      </c>
      <c r="DA10" s="3"/>
      <c r="DB10" s="25">
        <v>0</v>
      </c>
      <c r="DC10" s="3"/>
      <c r="DD10" s="25">
        <v>0</v>
      </c>
      <c r="DE10" s="3"/>
      <c r="DF10" s="25">
        <v>0</v>
      </c>
      <c r="DG10" s="3"/>
      <c r="DH10" s="25">
        <v>0</v>
      </c>
      <c r="DI10" s="3"/>
      <c r="DJ10" s="25">
        <v>0</v>
      </c>
      <c r="DK10" s="23">
        <f>SUM(DA10,DC10,DE10,DG10,DI10)</f>
        <v>0</v>
      </c>
      <c r="DL10" s="83">
        <f>AVERAGE(DB10,DD10,DF10,DH10,DJ10)</f>
        <v>0</v>
      </c>
      <c r="DM10" s="3"/>
      <c r="DN10" s="25">
        <v>0</v>
      </c>
      <c r="DO10" s="3"/>
      <c r="DP10" s="25">
        <v>0</v>
      </c>
      <c r="DQ10" s="84">
        <f>SUM(BQ10,BS10,BU10,BW10,BY10,CC10,CE10,CG10,CI10,CK10,CO10,CQ10,CS10,CU10,CW10,DA10,DC10,DE10,DG10,DI10,DM10,DO10)</f>
        <v>0</v>
      </c>
      <c r="DR10" s="85">
        <f t="shared" si="0"/>
        <v>0</v>
      </c>
      <c r="DS10" s="23"/>
      <c r="DT10" s="104">
        <v>0</v>
      </c>
      <c r="DU10" s="3"/>
      <c r="DV10" s="127">
        <v>0</v>
      </c>
      <c r="DW10" s="3"/>
      <c r="DX10" s="148">
        <v>0</v>
      </c>
      <c r="DY10" s="23">
        <f>SUM(DO10,DQ10,DS10,DU10,DW10)</f>
        <v>0</v>
      </c>
      <c r="DZ10" s="83">
        <f t="shared" si="24"/>
        <v>0</v>
      </c>
      <c r="EA10" s="35"/>
      <c r="EB10" s="127">
        <v>0</v>
      </c>
      <c r="EC10" s="3"/>
      <c r="ED10" s="127">
        <v>0</v>
      </c>
      <c r="EE10" s="3"/>
      <c r="EF10" s="127">
        <v>0</v>
      </c>
      <c r="EG10" s="3"/>
      <c r="EH10" s="127">
        <v>0</v>
      </c>
      <c r="EI10" s="3"/>
      <c r="EJ10" s="127">
        <v>0</v>
      </c>
      <c r="EK10" s="23">
        <f t="shared" si="59"/>
        <v>0</v>
      </c>
      <c r="EL10" s="83">
        <f t="shared" si="60"/>
        <v>0</v>
      </c>
      <c r="EM10" s="3"/>
      <c r="EN10" s="127">
        <v>0</v>
      </c>
      <c r="EO10" s="3"/>
      <c r="EP10" s="127">
        <v>0</v>
      </c>
      <c r="EQ10" s="3"/>
      <c r="ER10" s="127">
        <v>0</v>
      </c>
      <c r="ES10" s="3"/>
      <c r="ET10" s="127">
        <v>0</v>
      </c>
      <c r="EU10" s="3"/>
      <c r="EV10" s="127">
        <v>0</v>
      </c>
      <c r="EW10" s="23">
        <f t="shared" si="61"/>
        <v>0</v>
      </c>
      <c r="EX10" s="83">
        <f t="shared" si="62"/>
        <v>0</v>
      </c>
      <c r="EY10" s="3"/>
      <c r="EZ10" s="127">
        <v>0</v>
      </c>
      <c r="FA10" s="3"/>
      <c r="FB10" s="127">
        <v>0</v>
      </c>
      <c r="FC10" s="3"/>
      <c r="FD10" s="127">
        <v>0</v>
      </c>
      <c r="FE10" s="3"/>
      <c r="FF10" s="127">
        <v>0</v>
      </c>
      <c r="FG10" s="3"/>
      <c r="FH10" s="127">
        <v>0</v>
      </c>
      <c r="FI10" s="23">
        <f t="shared" si="63"/>
        <v>0</v>
      </c>
      <c r="FJ10" s="83">
        <f t="shared" si="64"/>
        <v>0</v>
      </c>
      <c r="FK10" s="3"/>
      <c r="FL10" s="127">
        <v>0</v>
      </c>
      <c r="FM10" s="3"/>
      <c r="FN10" s="127">
        <v>0</v>
      </c>
      <c r="FO10" s="3"/>
      <c r="FP10" s="127">
        <v>0</v>
      </c>
      <c r="FQ10" s="3"/>
      <c r="FR10" s="127">
        <v>0</v>
      </c>
      <c r="FS10" s="3"/>
      <c r="FT10" s="127">
        <v>0</v>
      </c>
      <c r="FU10" s="23">
        <f t="shared" si="65"/>
        <v>0</v>
      </c>
      <c r="FV10" s="83">
        <f t="shared" si="66"/>
        <v>0</v>
      </c>
      <c r="FW10" s="96">
        <f t="shared" si="25"/>
        <v>0</v>
      </c>
      <c r="FX10" s="140">
        <f t="shared" si="26"/>
        <v>0</v>
      </c>
      <c r="FY10" s="36"/>
      <c r="FZ10" s="92">
        <v>0</v>
      </c>
      <c r="GA10" s="36"/>
      <c r="GB10" s="92">
        <v>0</v>
      </c>
      <c r="GC10" s="36"/>
      <c r="GD10" s="92">
        <v>0</v>
      </c>
      <c r="GE10" s="36"/>
      <c r="GF10" s="92">
        <v>0</v>
      </c>
      <c r="GG10" s="93"/>
      <c r="GH10" s="155">
        <v>0</v>
      </c>
      <c r="GI10" s="93">
        <f>SUM(FY10,GA10,GC10,GE10,GG10)</f>
        <v>0</v>
      </c>
      <c r="GJ10" s="95">
        <f>AVERAGE(FZ10,GB10,GD10,GF10,GH10)</f>
        <v>0</v>
      </c>
      <c r="GK10" s="36"/>
      <c r="GL10" s="92">
        <v>1</v>
      </c>
      <c r="GM10" s="36"/>
      <c r="GN10" s="92">
        <v>1</v>
      </c>
      <c r="GO10" s="36"/>
      <c r="GP10" s="92">
        <v>1</v>
      </c>
      <c r="GQ10" s="36"/>
      <c r="GR10" s="92">
        <v>1</v>
      </c>
      <c r="GS10" s="36"/>
      <c r="GT10" s="92">
        <v>1</v>
      </c>
      <c r="GU10" s="93">
        <f>SUM(GK10,GM10,GO10,GQ10,GS10)</f>
        <v>0</v>
      </c>
      <c r="GV10" s="95">
        <f>AVERAGE(GL10,GN10,GP10,GR10,GT10)</f>
        <v>1</v>
      </c>
      <c r="GW10" s="36"/>
      <c r="GX10" s="92">
        <v>1</v>
      </c>
      <c r="GY10" s="36"/>
      <c r="GZ10" s="92">
        <v>1</v>
      </c>
      <c r="HA10" s="36"/>
      <c r="HB10" s="92">
        <v>1</v>
      </c>
      <c r="HC10" s="92"/>
      <c r="HD10" s="92">
        <v>1</v>
      </c>
      <c r="HE10" s="92"/>
      <c r="HF10" s="92">
        <v>1</v>
      </c>
      <c r="HG10" s="93">
        <f>SUM(GW10,GY10,HA10,HC10,HE10)</f>
        <v>0</v>
      </c>
      <c r="HH10" s="95">
        <f>AVERAGE(GX10,GZ10,HB10,HD10,HF10)</f>
        <v>1</v>
      </c>
      <c r="HI10" s="93"/>
      <c r="HJ10" s="155">
        <v>0</v>
      </c>
      <c r="HK10" s="93"/>
      <c r="HL10" s="155">
        <v>0</v>
      </c>
      <c r="HM10" s="36"/>
      <c r="HN10" s="92">
        <v>0</v>
      </c>
      <c r="HO10" s="36"/>
      <c r="HP10" s="92">
        <v>1</v>
      </c>
      <c r="HQ10" s="36"/>
      <c r="HR10" s="92">
        <v>0.6</v>
      </c>
      <c r="HS10" s="93">
        <f t="shared" si="9"/>
        <v>0</v>
      </c>
      <c r="HT10" s="95">
        <f t="shared" si="10"/>
        <v>0.32</v>
      </c>
      <c r="HU10" s="84">
        <f t="shared" si="33"/>
        <v>0</v>
      </c>
      <c r="HV10" s="134">
        <f t="shared" si="34"/>
        <v>0.57999999999999996</v>
      </c>
      <c r="HW10" s="36"/>
      <c r="HX10" s="25">
        <v>1</v>
      </c>
      <c r="HY10" s="36"/>
      <c r="HZ10" s="25">
        <v>1</v>
      </c>
      <c r="IA10" s="36"/>
      <c r="IB10" s="25">
        <v>1</v>
      </c>
      <c r="IC10" s="36"/>
      <c r="ID10" s="25">
        <v>0.4</v>
      </c>
      <c r="IE10" s="36"/>
      <c r="IF10" s="25">
        <v>0.4</v>
      </c>
      <c r="IG10" s="93">
        <f>SUM(HW10,HY10,IA10,IC10,IE10)</f>
        <v>0</v>
      </c>
      <c r="IH10" s="95">
        <f>AVERAGE(HX10,HZ10,IB10,ID10,IF10)</f>
        <v>0.76</v>
      </c>
      <c r="II10" s="36"/>
      <c r="IJ10" s="25">
        <v>0</v>
      </c>
      <c r="IK10" s="36"/>
      <c r="IL10" s="25">
        <v>0</v>
      </c>
      <c r="IM10" s="36"/>
      <c r="IN10" s="25">
        <v>0.6</v>
      </c>
      <c r="IO10" s="36"/>
      <c r="IP10" s="25">
        <v>1</v>
      </c>
      <c r="IQ10" s="36"/>
      <c r="IR10" s="25">
        <v>1</v>
      </c>
      <c r="IS10" s="23">
        <f t="shared" si="109"/>
        <v>0</v>
      </c>
      <c r="IT10" s="83">
        <f t="shared" si="110"/>
        <v>0.52</v>
      </c>
      <c r="IU10" s="36"/>
      <c r="IV10" s="25">
        <v>1</v>
      </c>
      <c r="IW10" s="36"/>
      <c r="IX10" s="25">
        <v>1</v>
      </c>
      <c r="IY10" s="36"/>
      <c r="IZ10" s="25">
        <v>1</v>
      </c>
      <c r="JA10" s="36"/>
      <c r="JB10" s="25">
        <v>1</v>
      </c>
      <c r="JC10" s="36"/>
      <c r="JD10" s="25">
        <v>1</v>
      </c>
      <c r="JE10" s="93">
        <f>SUM(IU10,IW10,IY10,JA10,JC10)</f>
        <v>0</v>
      </c>
      <c r="JF10" s="95">
        <f>AVERAGE(IV10,IX10,IZ10,JB10,JD10)</f>
        <v>1</v>
      </c>
      <c r="JG10" s="36"/>
      <c r="JH10" s="25">
        <v>1</v>
      </c>
      <c r="JI10" s="36"/>
      <c r="JJ10" s="25">
        <v>1</v>
      </c>
      <c r="JK10" s="36"/>
      <c r="JL10" s="25">
        <v>1</v>
      </c>
      <c r="JM10" s="36"/>
      <c r="JN10" s="25">
        <v>1</v>
      </c>
      <c r="JO10" s="36"/>
      <c r="JP10" s="25">
        <v>1</v>
      </c>
      <c r="JQ10" s="93">
        <f>SUM(JG10,JI10,JK10,JM10,JO10)</f>
        <v>0</v>
      </c>
      <c r="JR10" s="95">
        <f>AVERAGE(JH10,JJ10,JL10,JN10,JP10)</f>
        <v>1</v>
      </c>
      <c r="JS10" s="36"/>
      <c r="JT10" s="25">
        <v>0</v>
      </c>
      <c r="JU10" s="36"/>
      <c r="JV10" s="25">
        <v>0</v>
      </c>
      <c r="JW10" s="36"/>
      <c r="JX10" s="25">
        <v>0</v>
      </c>
      <c r="JY10" s="23">
        <f t="shared" si="43"/>
        <v>0</v>
      </c>
      <c r="JZ10" s="83">
        <f>AVERAGE(JT10,JV10,JX10)</f>
        <v>0</v>
      </c>
      <c r="KA10" s="84">
        <f t="shared" si="45"/>
        <v>0</v>
      </c>
      <c r="KB10" s="134">
        <f t="shared" si="46"/>
        <v>0.65600000000000003</v>
      </c>
      <c r="KC10" s="36"/>
      <c r="KD10" s="25">
        <v>0</v>
      </c>
      <c r="KE10" s="36"/>
      <c r="KF10" s="25">
        <v>0</v>
      </c>
      <c r="KG10" s="23">
        <f t="shared" si="47"/>
        <v>0</v>
      </c>
      <c r="KH10" s="83">
        <f t="shared" si="48"/>
        <v>0.21866666666666668</v>
      </c>
      <c r="KI10" s="36"/>
      <c r="KJ10" s="25">
        <v>0</v>
      </c>
      <c r="KK10" s="36"/>
      <c r="KL10" s="25">
        <v>0</v>
      </c>
      <c r="KM10" s="36"/>
      <c r="KN10" s="25">
        <v>0</v>
      </c>
      <c r="KO10" s="36"/>
      <c r="KP10" s="25">
        <v>0</v>
      </c>
      <c r="KQ10" s="36"/>
      <c r="KR10" s="25">
        <v>0</v>
      </c>
      <c r="KS10" s="93">
        <f>SUM(KI10,KK10,KM10,KO10,KQ10)</f>
        <v>0</v>
      </c>
      <c r="KT10" s="95">
        <f>AVERAGE(KJ10,KL10,KN10,KP10,KR10)</f>
        <v>0</v>
      </c>
      <c r="KU10" s="36"/>
      <c r="KV10" s="25">
        <v>0</v>
      </c>
      <c r="KW10" s="36"/>
      <c r="KX10" s="25">
        <v>0</v>
      </c>
      <c r="KY10" s="36"/>
      <c r="KZ10" s="25">
        <v>0</v>
      </c>
      <c r="LA10" s="36"/>
      <c r="LB10" s="25">
        <v>0</v>
      </c>
      <c r="LC10" s="36"/>
      <c r="LD10" s="25">
        <v>0</v>
      </c>
      <c r="LE10" s="93">
        <f>SUM(KU10,KW10,KY10,LA10,LC10)</f>
        <v>0</v>
      </c>
      <c r="LF10" s="95">
        <f>AVERAGE(KV10,KX10,KZ10,LB10,LD10)</f>
        <v>0</v>
      </c>
      <c r="LG10" s="36"/>
      <c r="LH10" s="25">
        <v>0</v>
      </c>
      <c r="LI10" s="36"/>
      <c r="LJ10" s="25">
        <v>0</v>
      </c>
      <c r="LK10" s="36"/>
      <c r="LL10" s="25">
        <v>0</v>
      </c>
      <c r="LM10" s="36"/>
      <c r="LN10" s="25">
        <v>0</v>
      </c>
      <c r="LO10" s="36"/>
      <c r="LP10" s="25">
        <v>0</v>
      </c>
      <c r="LQ10" s="93">
        <f>SUM(LG10,LI10,LK10,LM10,LO10)</f>
        <v>0</v>
      </c>
      <c r="LR10" s="95">
        <f>AVERAGE(LH10,LJ10,LL10,LN10,LP10)</f>
        <v>0</v>
      </c>
      <c r="LS10" s="36"/>
      <c r="LT10" s="25">
        <v>0</v>
      </c>
      <c r="LU10" s="36"/>
      <c r="LV10" s="25">
        <v>0</v>
      </c>
      <c r="LW10" s="36"/>
      <c r="LX10" s="25">
        <v>0</v>
      </c>
      <c r="LY10" s="36"/>
      <c r="LZ10" s="25">
        <v>0</v>
      </c>
      <c r="MA10" s="36"/>
      <c r="MB10" s="25">
        <v>0</v>
      </c>
      <c r="MC10" s="93">
        <f>SUM(LS10,LU10,LW10,LY10,MA10)</f>
        <v>0</v>
      </c>
      <c r="MD10" s="95">
        <f>AVERAGE(LT10,LV10,LX10,LZ10,MB10)</f>
        <v>0</v>
      </c>
      <c r="ME10" s="84">
        <f t="shared" si="57"/>
        <v>0</v>
      </c>
      <c r="MF10" s="134">
        <f t="shared" si="58"/>
        <v>4.3733333333333332E-2</v>
      </c>
    </row>
    <row r="11" spans="2:344">
      <c r="B11" s="18" t="s">
        <v>22</v>
      </c>
      <c r="C11" s="5"/>
      <c r="D11" s="3"/>
      <c r="E11" s="3"/>
      <c r="F11" s="3"/>
      <c r="G11" s="3"/>
      <c r="H11" s="10"/>
      <c r="I11" s="10"/>
      <c r="J11" s="3"/>
      <c r="K11" s="3"/>
      <c r="L11" s="3"/>
      <c r="M11" s="3"/>
      <c r="N11" s="5"/>
      <c r="O11" s="3"/>
      <c r="P11" s="25">
        <v>0</v>
      </c>
      <c r="Q11" s="10"/>
      <c r="R11" s="10"/>
      <c r="S11" s="3"/>
      <c r="T11" s="25">
        <v>0</v>
      </c>
      <c r="U11" s="3"/>
      <c r="V11" s="25">
        <v>0</v>
      </c>
      <c r="W11" s="3"/>
      <c r="X11" s="25">
        <v>0</v>
      </c>
      <c r="Y11" s="3"/>
      <c r="Z11" s="25">
        <v>0</v>
      </c>
      <c r="AA11" s="23"/>
      <c r="AB11" s="25">
        <v>0</v>
      </c>
      <c r="AC11" s="10"/>
      <c r="AD11" s="10"/>
      <c r="AE11" s="3"/>
      <c r="AF11" s="25">
        <v>1</v>
      </c>
      <c r="AG11" s="3"/>
      <c r="AH11" s="25">
        <v>0</v>
      </c>
      <c r="AI11" s="3"/>
      <c r="AJ11" s="25">
        <v>0</v>
      </c>
      <c r="AK11" s="3"/>
      <c r="AL11" s="25">
        <v>0</v>
      </c>
      <c r="AM11" s="3"/>
      <c r="AN11" s="25">
        <v>0</v>
      </c>
      <c r="AO11" s="10"/>
      <c r="AP11" s="10"/>
      <c r="AQ11" s="3"/>
      <c r="AR11" s="25">
        <v>0</v>
      </c>
      <c r="AS11" s="3"/>
      <c r="AT11" s="25">
        <v>0</v>
      </c>
      <c r="AU11" s="3"/>
      <c r="AV11" s="25">
        <v>0</v>
      </c>
      <c r="AW11" s="3"/>
      <c r="AX11" s="25">
        <v>0</v>
      </c>
      <c r="AY11" s="3"/>
      <c r="AZ11" s="25">
        <v>0</v>
      </c>
      <c r="BA11" s="10"/>
      <c r="BB11" s="10"/>
      <c r="BC11" s="3"/>
      <c r="BD11" s="25">
        <v>0</v>
      </c>
      <c r="BE11" s="3"/>
      <c r="BF11" s="25">
        <v>0</v>
      </c>
      <c r="BG11" s="3"/>
      <c r="BH11" s="25">
        <v>0</v>
      </c>
      <c r="BI11" s="3"/>
      <c r="BJ11" s="25">
        <v>0</v>
      </c>
      <c r="BK11" s="3"/>
      <c r="BL11" s="25">
        <v>0</v>
      </c>
      <c r="BM11" s="10"/>
      <c r="BN11" s="10"/>
      <c r="BO11" s="72">
        <f>SUM(O11,S11,U11,W11,Y11,AA11,AE11,AG11,AI11,AK11,AM11,AQ11,AS11,AU11,AW11,AY11,BC11,BE11, BG11, BI11, BK11)</f>
        <v>0</v>
      </c>
      <c r="BP11" s="204">
        <f t="shared" si="13"/>
        <v>4.7619047619047616E-2</v>
      </c>
      <c r="BQ11" s="3"/>
      <c r="BR11" s="25">
        <v>0</v>
      </c>
      <c r="BS11" s="3"/>
      <c r="BT11" s="25">
        <v>0</v>
      </c>
      <c r="BU11" s="3"/>
      <c r="BV11" s="25">
        <v>0</v>
      </c>
      <c r="BW11" s="3"/>
      <c r="BX11" s="25">
        <v>1</v>
      </c>
      <c r="BY11" s="3"/>
      <c r="BZ11" s="25">
        <v>1</v>
      </c>
      <c r="CA11" s="23">
        <v>0</v>
      </c>
      <c r="CB11" s="83">
        <f t="shared" si="15"/>
        <v>0.4</v>
      </c>
      <c r="CC11" s="3"/>
      <c r="CD11" s="25">
        <v>0</v>
      </c>
      <c r="CE11" s="3">
        <v>0</v>
      </c>
      <c r="CF11" s="25">
        <v>1</v>
      </c>
      <c r="CG11" s="3"/>
      <c r="CH11" s="25">
        <v>0</v>
      </c>
      <c r="CI11" s="3"/>
      <c r="CJ11" s="25">
        <v>0</v>
      </c>
      <c r="CK11" s="109"/>
      <c r="CL11" s="104">
        <v>1</v>
      </c>
      <c r="CM11" s="23">
        <f>SUM(CC11,CE11,CG11,CI11,CK11)</f>
        <v>0</v>
      </c>
      <c r="CN11" s="83">
        <f>AVERAGE(CD11,CF11,CH11,CJ11,CL11)</f>
        <v>0.4</v>
      </c>
      <c r="CO11" s="109"/>
      <c r="CP11" s="25">
        <v>0</v>
      </c>
      <c r="CQ11" s="3"/>
      <c r="CR11" s="25">
        <v>0</v>
      </c>
      <c r="CS11" s="76"/>
      <c r="CT11" s="122">
        <v>0</v>
      </c>
      <c r="CU11" s="76" t="s">
        <v>782</v>
      </c>
      <c r="CV11" s="122">
        <v>1</v>
      </c>
      <c r="CW11" s="3"/>
      <c r="CX11" s="25">
        <v>0</v>
      </c>
      <c r="CY11" s="23">
        <v>0</v>
      </c>
      <c r="CZ11" s="83">
        <f t="shared" si="19"/>
        <v>0</v>
      </c>
      <c r="DA11" s="3"/>
      <c r="DB11" s="25">
        <v>0</v>
      </c>
      <c r="DC11" s="3"/>
      <c r="DD11" s="25">
        <v>0</v>
      </c>
      <c r="DE11" s="3"/>
      <c r="DF11" s="25">
        <v>0</v>
      </c>
      <c r="DG11" s="3"/>
      <c r="DH11" s="25">
        <v>0</v>
      </c>
      <c r="DI11" s="3"/>
      <c r="DJ11" s="25">
        <v>0</v>
      </c>
      <c r="DK11" s="23">
        <v>0</v>
      </c>
      <c r="DL11" s="83">
        <v>0</v>
      </c>
      <c r="DM11" s="3"/>
      <c r="DN11" s="25">
        <v>0</v>
      </c>
      <c r="DO11" s="109"/>
      <c r="DP11" s="25">
        <v>0</v>
      </c>
      <c r="DQ11" s="84"/>
      <c r="DR11" s="85">
        <f t="shared" si="0"/>
        <v>0.22727272727272727</v>
      </c>
      <c r="DS11" s="142" t="s">
        <v>775</v>
      </c>
      <c r="DT11" s="110">
        <v>1</v>
      </c>
      <c r="DU11" s="35"/>
      <c r="DV11" s="25">
        <v>0</v>
      </c>
      <c r="DW11" s="3"/>
      <c r="DX11" s="32">
        <v>0</v>
      </c>
      <c r="DY11" s="23">
        <f t="shared" ref="DY11" si="111">SUM(DS11,DU11,DW11)</f>
        <v>0</v>
      </c>
      <c r="DZ11" s="83">
        <f t="shared" si="24"/>
        <v>0</v>
      </c>
      <c r="EA11" s="149" t="s">
        <v>96</v>
      </c>
      <c r="EB11" s="146">
        <v>1</v>
      </c>
      <c r="EC11" s="145" t="s">
        <v>96</v>
      </c>
      <c r="ED11" s="146">
        <v>1</v>
      </c>
      <c r="EE11" s="145" t="s">
        <v>96</v>
      </c>
      <c r="EF11" s="146">
        <v>1</v>
      </c>
      <c r="EG11" s="145" t="s">
        <v>96</v>
      </c>
      <c r="EH11" s="146">
        <v>1</v>
      </c>
      <c r="EI11" s="145" t="s">
        <v>96</v>
      </c>
      <c r="EJ11" s="146">
        <v>1</v>
      </c>
      <c r="EK11" s="145">
        <f>SUM(EA11,EC11,EE11,EG11,EI11)</f>
        <v>0</v>
      </c>
      <c r="EL11" s="147">
        <f>AVERAGE(EB11,ED11,EF11,EH11,EJ11)</f>
        <v>1</v>
      </c>
      <c r="EM11" s="145" t="s">
        <v>96</v>
      </c>
      <c r="EN11" s="146">
        <v>1</v>
      </c>
      <c r="EO11" s="145" t="s">
        <v>96</v>
      </c>
      <c r="EP11" s="146">
        <v>1</v>
      </c>
      <c r="EQ11" s="145" t="s">
        <v>96</v>
      </c>
      <c r="ER11" s="146">
        <v>1</v>
      </c>
      <c r="ES11" s="145" t="s">
        <v>96</v>
      </c>
      <c r="ET11" s="146">
        <v>1</v>
      </c>
      <c r="EU11" s="145" t="s">
        <v>96</v>
      </c>
      <c r="EV11" s="146">
        <v>1</v>
      </c>
      <c r="EW11" s="141">
        <f>SUM(EM11,EO11,EQ11,ES11,EU11)</f>
        <v>0</v>
      </c>
      <c r="EX11" s="83">
        <f>AVERAGE(EN11,EP11,ER11,ET11,EV11)</f>
        <v>1</v>
      </c>
      <c r="EY11" s="35"/>
      <c r="EZ11" s="25">
        <v>0</v>
      </c>
      <c r="FA11" s="3"/>
      <c r="FB11" s="25">
        <v>0</v>
      </c>
      <c r="FC11" s="3"/>
      <c r="FD11" s="25">
        <v>0</v>
      </c>
      <c r="FE11" s="3"/>
      <c r="FF11" s="25">
        <v>0</v>
      </c>
      <c r="FG11" s="3"/>
      <c r="FH11" s="32">
        <v>0</v>
      </c>
      <c r="FI11" s="23">
        <f>SUM(EY11,FA11,FC11,FE11,FG11)</f>
        <v>0</v>
      </c>
      <c r="FJ11" s="83">
        <f>AVERAGE(EZ11,FB11,FD11,FF11,FH11)</f>
        <v>0</v>
      </c>
      <c r="FK11" s="35"/>
      <c r="FL11" s="25">
        <v>0</v>
      </c>
      <c r="FM11" s="3"/>
      <c r="FN11" s="25">
        <v>0</v>
      </c>
      <c r="FO11" s="3"/>
      <c r="FP11" s="25">
        <v>0</v>
      </c>
      <c r="FQ11" s="3"/>
      <c r="FR11" s="25">
        <v>0</v>
      </c>
      <c r="FS11" s="3"/>
      <c r="FT11" s="32">
        <v>0</v>
      </c>
      <c r="FU11" s="23">
        <f>SUM(FK11,FM11,FO11,FQ11,FS11)</f>
        <v>0</v>
      </c>
      <c r="FV11" s="143">
        <f>AVERAGE(FL11,FN11,FP11,FR11,FT11)</f>
        <v>0</v>
      </c>
      <c r="FW11" s="84">
        <f t="shared" si="25"/>
        <v>0</v>
      </c>
      <c r="FX11" s="134">
        <f t="shared" si="26"/>
        <v>0.4</v>
      </c>
      <c r="FY11" s="3"/>
      <c r="FZ11" s="32">
        <v>0</v>
      </c>
      <c r="GA11" s="3"/>
      <c r="GB11" s="32">
        <v>0</v>
      </c>
      <c r="GC11" s="3"/>
      <c r="GD11" s="32">
        <v>0</v>
      </c>
      <c r="GE11" s="3"/>
      <c r="GF11" s="32">
        <v>0</v>
      </c>
      <c r="GG11" s="23" t="s">
        <v>96</v>
      </c>
      <c r="GH11" s="156">
        <v>1</v>
      </c>
      <c r="GI11" s="23">
        <f>SUM(FY11,GA11,GC11,GE11,GG11)</f>
        <v>0</v>
      </c>
      <c r="GJ11" s="143">
        <f>AVERAGE(FZ11,GB11,GD11,GF11,GH11)</f>
        <v>0.2</v>
      </c>
      <c r="GK11" s="3"/>
      <c r="GL11" s="32">
        <v>0</v>
      </c>
      <c r="GM11" s="3"/>
      <c r="GN11" s="32">
        <v>0</v>
      </c>
      <c r="GO11" s="3"/>
      <c r="GP11" s="32">
        <v>0</v>
      </c>
      <c r="GQ11" s="3"/>
      <c r="GR11" s="32">
        <v>0</v>
      </c>
      <c r="GS11" s="3"/>
      <c r="GT11" s="32">
        <v>0</v>
      </c>
      <c r="GU11" s="23">
        <f>SUM(GK11,GM11,GO11,GQ11,GS11)</f>
        <v>0</v>
      </c>
      <c r="GV11" s="143">
        <f>AVERAGE(GL11,GN11,GP11,GR11,GT11)</f>
        <v>0</v>
      </c>
      <c r="GW11" s="3"/>
      <c r="GX11" s="32">
        <v>0</v>
      </c>
      <c r="GY11" s="3"/>
      <c r="GZ11" s="32">
        <v>0</v>
      </c>
      <c r="HA11" s="3"/>
      <c r="HB11" s="32">
        <v>0</v>
      </c>
      <c r="HC11" s="3"/>
      <c r="HD11" s="32">
        <v>0</v>
      </c>
      <c r="HE11" s="3"/>
      <c r="HF11" s="32">
        <v>0</v>
      </c>
      <c r="HG11" s="23">
        <f>SUM(GW11,GY11,HA11,HC11,HE11)</f>
        <v>0</v>
      </c>
      <c r="HH11" s="143">
        <f>AVERAGE(GX11,GZ11,HB11,HD11,HF11)</f>
        <v>0</v>
      </c>
      <c r="HI11" s="23" t="s">
        <v>96</v>
      </c>
      <c r="HJ11" s="156">
        <v>1</v>
      </c>
      <c r="HK11" s="23" t="s">
        <v>96</v>
      </c>
      <c r="HL11" s="156">
        <v>1</v>
      </c>
      <c r="HM11" s="3"/>
      <c r="HN11" s="32">
        <v>1</v>
      </c>
      <c r="HO11" s="3"/>
      <c r="HP11" s="32">
        <v>0</v>
      </c>
      <c r="HQ11" s="3"/>
      <c r="HR11" s="32">
        <v>0.4</v>
      </c>
      <c r="HS11" s="23">
        <f t="shared" si="9"/>
        <v>0</v>
      </c>
      <c r="HT11" s="143">
        <f t="shared" si="10"/>
        <v>0.67999999999999994</v>
      </c>
      <c r="HU11" s="84">
        <f t="shared" si="33"/>
        <v>0</v>
      </c>
      <c r="HV11" s="134">
        <f t="shared" si="34"/>
        <v>0.21999999999999997</v>
      </c>
      <c r="HW11" s="3"/>
      <c r="HX11" s="25">
        <v>0</v>
      </c>
      <c r="HY11" s="3"/>
      <c r="HZ11" s="25">
        <v>0</v>
      </c>
      <c r="IA11" s="3"/>
      <c r="IB11" s="25">
        <v>0</v>
      </c>
      <c r="IC11" s="3"/>
      <c r="ID11" s="25">
        <v>0</v>
      </c>
      <c r="IE11" s="3"/>
      <c r="IF11" s="25">
        <v>0</v>
      </c>
      <c r="IG11" s="23">
        <f>SUM(HW11,HY11,IA11,IC11,IE11)</f>
        <v>0</v>
      </c>
      <c r="IH11" s="143">
        <f>AVERAGE(HX11,HZ11,IB11,ID11,IF11)</f>
        <v>0</v>
      </c>
      <c r="II11" s="3"/>
      <c r="IJ11" s="25">
        <v>0</v>
      </c>
      <c r="IK11" s="3"/>
      <c r="IL11" s="25">
        <v>0</v>
      </c>
      <c r="IM11" s="3"/>
      <c r="IN11" s="25">
        <v>0</v>
      </c>
      <c r="IO11" s="3"/>
      <c r="IP11" s="25">
        <v>0</v>
      </c>
      <c r="IQ11" s="3"/>
      <c r="IR11" s="25">
        <v>0</v>
      </c>
      <c r="IS11" s="23">
        <f t="shared" si="109"/>
        <v>0</v>
      </c>
      <c r="IT11" s="83">
        <f t="shared" si="110"/>
        <v>0</v>
      </c>
      <c r="IU11" s="3"/>
      <c r="IV11" s="25">
        <v>0</v>
      </c>
      <c r="IW11" s="3"/>
      <c r="IX11" s="25">
        <v>0</v>
      </c>
      <c r="IY11" s="3"/>
      <c r="IZ11" s="25">
        <v>0</v>
      </c>
      <c r="JA11" s="3"/>
      <c r="JB11" s="25">
        <v>0</v>
      </c>
      <c r="JC11" s="3"/>
      <c r="JD11" s="25">
        <v>0</v>
      </c>
      <c r="JE11" s="23">
        <f>SUM(IU11,IW11,IY11,JA11,JC11)</f>
        <v>0</v>
      </c>
      <c r="JF11" s="143">
        <f>AVERAGE(IV11,IX11,IZ11,JB11,JD11)</f>
        <v>0</v>
      </c>
      <c r="JG11" s="3"/>
      <c r="JH11" s="25">
        <v>0</v>
      </c>
      <c r="JI11" s="3"/>
      <c r="JJ11" s="25">
        <v>0</v>
      </c>
      <c r="JK11" s="3"/>
      <c r="JL11" s="25">
        <v>0</v>
      </c>
      <c r="JM11" s="3"/>
      <c r="JN11" s="25">
        <v>0</v>
      </c>
      <c r="JO11" s="3"/>
      <c r="JP11" s="25">
        <v>0</v>
      </c>
      <c r="JQ11" s="23">
        <f>SUM(JG11,JI11,JK11,JM11,JO11)</f>
        <v>0</v>
      </c>
      <c r="JR11" s="143">
        <f>AVERAGE(JH11,JJ11,JL11,JN11,JP11)</f>
        <v>0</v>
      </c>
      <c r="JS11" s="3"/>
      <c r="JT11" s="25">
        <v>0</v>
      </c>
      <c r="JU11" s="3"/>
      <c r="JV11" s="25">
        <v>0</v>
      </c>
      <c r="JW11" s="3"/>
      <c r="JX11" s="25">
        <v>0</v>
      </c>
      <c r="JY11" s="23">
        <f t="shared" si="43"/>
        <v>0</v>
      </c>
      <c r="JZ11" s="83">
        <f t="shared" si="44"/>
        <v>0</v>
      </c>
      <c r="KA11" s="84">
        <f t="shared" si="45"/>
        <v>0</v>
      </c>
      <c r="KB11" s="134">
        <f t="shared" si="46"/>
        <v>0</v>
      </c>
      <c r="KC11" s="3"/>
      <c r="KD11" s="25">
        <v>0</v>
      </c>
      <c r="KE11" s="3"/>
      <c r="KF11" s="25">
        <v>0</v>
      </c>
      <c r="KG11" s="23">
        <f t="shared" si="47"/>
        <v>0</v>
      </c>
      <c r="KH11" s="83">
        <f t="shared" si="48"/>
        <v>0</v>
      </c>
      <c r="KI11" s="3"/>
      <c r="KJ11" s="25">
        <v>0</v>
      </c>
      <c r="KK11" s="3"/>
      <c r="KL11" s="25">
        <v>0</v>
      </c>
      <c r="KM11" s="3"/>
      <c r="KN11" s="25">
        <v>0</v>
      </c>
      <c r="KO11" s="3"/>
      <c r="KP11" s="25">
        <v>0</v>
      </c>
      <c r="KQ11" s="3"/>
      <c r="KR11" s="25">
        <v>0</v>
      </c>
      <c r="KS11" s="23">
        <f>SUM(KI11,KK11,KM11,KO11,KQ11)</f>
        <v>0</v>
      </c>
      <c r="KT11" s="143">
        <f>AVERAGE(KJ11,KL11,KN11,KP11,KR11)</f>
        <v>0</v>
      </c>
      <c r="KU11" s="3"/>
      <c r="KV11" s="25">
        <v>0</v>
      </c>
      <c r="KW11" s="3"/>
      <c r="KX11" s="25">
        <v>0</v>
      </c>
      <c r="KY11" s="3"/>
      <c r="KZ11" s="25">
        <v>0</v>
      </c>
      <c r="LA11" s="3"/>
      <c r="LB11" s="25">
        <v>0</v>
      </c>
      <c r="LC11" s="3"/>
      <c r="LD11" s="25">
        <v>0</v>
      </c>
      <c r="LE11" s="23">
        <f>SUM(KU11,KW11,KY11,LA11,LC11)</f>
        <v>0</v>
      </c>
      <c r="LF11" s="143">
        <f>AVERAGE(KV11,KX11,KZ11,LB11,LD11)</f>
        <v>0</v>
      </c>
      <c r="LG11" s="3"/>
      <c r="LH11" s="25">
        <v>0</v>
      </c>
      <c r="LI11" s="3"/>
      <c r="LJ11" s="25">
        <v>0</v>
      </c>
      <c r="LK11" s="3"/>
      <c r="LL11" s="25">
        <v>0</v>
      </c>
      <c r="LM11" s="3"/>
      <c r="LN11" s="25">
        <v>0</v>
      </c>
      <c r="LO11" s="3"/>
      <c r="LP11" s="25">
        <v>1</v>
      </c>
      <c r="LQ11" s="23">
        <f>SUM(LG11,LI11,LK11,LM11,LO11)</f>
        <v>0</v>
      </c>
      <c r="LR11" s="143">
        <f>AVERAGE(LH11,LJ11,LL11,LN11,LP11)</f>
        <v>0.2</v>
      </c>
      <c r="LS11" s="3"/>
      <c r="LT11" s="25">
        <v>0</v>
      </c>
      <c r="LU11" s="3"/>
      <c r="LV11" s="25">
        <v>1</v>
      </c>
      <c r="LW11" s="3"/>
      <c r="LX11" s="25">
        <v>1</v>
      </c>
      <c r="LY11" s="3"/>
      <c r="LZ11" s="25">
        <v>0</v>
      </c>
      <c r="MA11" s="3"/>
      <c r="MB11" s="25">
        <v>0</v>
      </c>
      <c r="MC11" s="23">
        <f>SUM(LS11,LU11,LW11,LY11,MA11)</f>
        <v>0</v>
      </c>
      <c r="MD11" s="143">
        <f>AVERAGE(LT11,LV11,LX11,LZ11,MB11)</f>
        <v>0.4</v>
      </c>
      <c r="ME11" s="84">
        <f t="shared" si="57"/>
        <v>0</v>
      </c>
      <c r="MF11" s="134">
        <f t="shared" si="58"/>
        <v>0.12000000000000002</v>
      </c>
    </row>
    <row r="19" spans="122:122">
      <c r="DR19" s="209"/>
    </row>
  </sheetData>
  <mergeCells count="160">
    <mergeCell ref="HM2:HN2"/>
    <mergeCell ref="HO2:HP2"/>
    <mergeCell ref="HQ2:HR2"/>
    <mergeCell ref="HS2:HT2"/>
    <mergeCell ref="HU2:HV2"/>
    <mergeCell ref="HC2:HD2"/>
    <mergeCell ref="HE2:HF2"/>
    <mergeCell ref="HG2:HH2"/>
    <mergeCell ref="HI2:HJ2"/>
    <mergeCell ref="HK2:HL2"/>
    <mergeCell ref="GS2:GT2"/>
    <mergeCell ref="GU2:GV2"/>
    <mergeCell ref="GW2:GX2"/>
    <mergeCell ref="GY2:GZ2"/>
    <mergeCell ref="HA2:HB2"/>
    <mergeCell ref="GI2:GJ2"/>
    <mergeCell ref="GK2:GL2"/>
    <mergeCell ref="GM2:GN2"/>
    <mergeCell ref="GO2:GP2"/>
    <mergeCell ref="GQ2:GR2"/>
    <mergeCell ref="FY2:FZ2"/>
    <mergeCell ref="GA2:GB2"/>
    <mergeCell ref="GC2:GD2"/>
    <mergeCell ref="GE2:GF2"/>
    <mergeCell ref="GG2:GH2"/>
    <mergeCell ref="FW2:FX2"/>
    <mergeCell ref="FQ2:FR2"/>
    <mergeCell ref="FS2:FT2"/>
    <mergeCell ref="FU2:FV2"/>
    <mergeCell ref="FG2:FH2"/>
    <mergeCell ref="FI2:FJ2"/>
    <mergeCell ref="FK2:FL2"/>
    <mergeCell ref="FM2:FN2"/>
    <mergeCell ref="FO2:FP2"/>
    <mergeCell ref="EW2:EX2"/>
    <mergeCell ref="EY2:EZ2"/>
    <mergeCell ref="FA2:FB2"/>
    <mergeCell ref="FC2:FD2"/>
    <mergeCell ref="FE2:FF2"/>
    <mergeCell ref="EM2:EN2"/>
    <mergeCell ref="EO2:EP2"/>
    <mergeCell ref="EQ2:ER2"/>
    <mergeCell ref="ES2:ET2"/>
    <mergeCell ref="EU2:EV2"/>
    <mergeCell ref="BO2:BP2"/>
    <mergeCell ref="BQ2:BR2"/>
    <mergeCell ref="AE2:AF2"/>
    <mergeCell ref="AG2:AH2"/>
    <mergeCell ref="AI2:AJ2"/>
    <mergeCell ref="AK2:AL2"/>
    <mergeCell ref="AM2:AN2"/>
    <mergeCell ref="AY2:AZ2"/>
    <mergeCell ref="BI2:BJ2"/>
    <mergeCell ref="BK2:BL2"/>
    <mergeCell ref="BC2:BD2"/>
    <mergeCell ref="BE2:BF2"/>
    <mergeCell ref="BG2:BH2"/>
    <mergeCell ref="AW2:AX2"/>
    <mergeCell ref="BS2:BT2"/>
    <mergeCell ref="BU2:BV2"/>
    <mergeCell ref="BW2:BX2"/>
    <mergeCell ref="BY2:BZ2"/>
    <mergeCell ref="CC2:CD2"/>
    <mergeCell ref="O2:P2"/>
    <mergeCell ref="S2:T2"/>
    <mergeCell ref="U2:V2"/>
    <mergeCell ref="W2:X2"/>
    <mergeCell ref="Y2:Z2"/>
    <mergeCell ref="AA2:AB2"/>
    <mergeCell ref="AQ2:AR2"/>
    <mergeCell ref="AS2:AT2"/>
    <mergeCell ref="AU2:AV2"/>
    <mergeCell ref="CA2:CB2"/>
    <mergeCell ref="CE2:CF2"/>
    <mergeCell ref="CG2:CH2"/>
    <mergeCell ref="CI2:CJ2"/>
    <mergeCell ref="CK2:CL2"/>
    <mergeCell ref="CO2:CP2"/>
    <mergeCell ref="CM2:CN2"/>
    <mergeCell ref="CQ2:CR2"/>
    <mergeCell ref="CS2:CT2"/>
    <mergeCell ref="CU2:CV2"/>
    <mergeCell ref="CW2:CX2"/>
    <mergeCell ref="DA2:DB2"/>
    <mergeCell ref="CY2:CZ2"/>
    <mergeCell ref="DQ2:DR2"/>
    <mergeCell ref="DO2:DP2"/>
    <mergeCell ref="DC2:DD2"/>
    <mergeCell ref="DE2:DF2"/>
    <mergeCell ref="DG2:DH2"/>
    <mergeCell ref="DI2:DJ2"/>
    <mergeCell ref="DM2:DN2"/>
    <mergeCell ref="DK2:DL2"/>
    <mergeCell ref="EK2:EL2"/>
    <mergeCell ref="DS2:DT2"/>
    <mergeCell ref="DU2:DV2"/>
    <mergeCell ref="DW2:DX2"/>
    <mergeCell ref="DY2:DZ2"/>
    <mergeCell ref="EA2:EB2"/>
    <mergeCell ref="EC2:ED2"/>
    <mergeCell ref="EE2:EF2"/>
    <mergeCell ref="EG2:EH2"/>
    <mergeCell ref="EI2:EJ2"/>
    <mergeCell ref="HW2:HX2"/>
    <mergeCell ref="HY2:HZ2"/>
    <mergeCell ref="IA2:IB2"/>
    <mergeCell ref="IC2:ID2"/>
    <mergeCell ref="IE2:IF2"/>
    <mergeCell ref="IG2:IH2"/>
    <mergeCell ref="II2:IJ2"/>
    <mergeCell ref="IK2:IL2"/>
    <mergeCell ref="IM2:IN2"/>
    <mergeCell ref="IO2:IP2"/>
    <mergeCell ref="IQ2:IR2"/>
    <mergeCell ref="IS2:IT2"/>
    <mergeCell ref="IU2:IV2"/>
    <mergeCell ref="IW2:IX2"/>
    <mergeCell ref="IY2:IZ2"/>
    <mergeCell ref="JA2:JB2"/>
    <mergeCell ref="JC2:JD2"/>
    <mergeCell ref="JE2:JF2"/>
    <mergeCell ref="JY2:JZ2"/>
    <mergeCell ref="KA2:KB2"/>
    <mergeCell ref="JG2:JH2"/>
    <mergeCell ref="JI2:JJ2"/>
    <mergeCell ref="JK2:JL2"/>
    <mergeCell ref="JM2:JN2"/>
    <mergeCell ref="JO2:JP2"/>
    <mergeCell ref="JQ2:JR2"/>
    <mergeCell ref="JS2:JT2"/>
    <mergeCell ref="JU2:JV2"/>
    <mergeCell ref="JW2:JX2"/>
    <mergeCell ref="KC2:KD2"/>
    <mergeCell ref="KE2:KF2"/>
    <mergeCell ref="KG2:KH2"/>
    <mergeCell ref="KI2:KJ2"/>
    <mergeCell ref="KK2:KL2"/>
    <mergeCell ref="KM2:KN2"/>
    <mergeCell ref="KO2:KP2"/>
    <mergeCell ref="KQ2:KR2"/>
    <mergeCell ref="KS2:KT2"/>
    <mergeCell ref="KU2:KV2"/>
    <mergeCell ref="KW2:KX2"/>
    <mergeCell ref="KY2:KZ2"/>
    <mergeCell ref="LA2:LB2"/>
    <mergeCell ref="LC2:LD2"/>
    <mergeCell ref="LE2:LF2"/>
    <mergeCell ref="LG2:LH2"/>
    <mergeCell ref="LI2:LJ2"/>
    <mergeCell ref="LK2:LL2"/>
    <mergeCell ref="ME2:MF2"/>
    <mergeCell ref="LM2:LN2"/>
    <mergeCell ref="LO2:LP2"/>
    <mergeCell ref="LQ2:LR2"/>
    <mergeCell ref="LS2:LT2"/>
    <mergeCell ref="LU2:LV2"/>
    <mergeCell ref="LW2:LX2"/>
    <mergeCell ref="LY2:LZ2"/>
    <mergeCell ref="MA2:MB2"/>
    <mergeCell ref="MC2:MD2"/>
  </mergeCell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0000000}">
          <x14:formula1>
            <xm:f>Reference!$B$2:$B$25</xm:f>
          </x14:formula1>
          <xm:sqref>B4:B11</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MF11"/>
  <sheetViews>
    <sheetView topLeftCell="B1" workbookViewId="0" xr3:uid="{D624DF06-3800-545C-AC8D-BADC89115800}">
      <pane xSplit="1" ySplit="1" topLeftCell="LR2" activePane="bottomRight" state="frozen"/>
      <selection pane="bottomRight" activeCell="BO6" sqref="BO6"/>
      <selection pane="bottomLeft" activeCell="B3" sqref="B3"/>
      <selection pane="topRight" activeCell="C1" sqref="C1"/>
    </sheetView>
  </sheetViews>
  <sheetFormatPr defaultRowHeight="12.75"/>
  <cols>
    <col min="1" max="1" width="4.85546875" style="7" customWidth="1"/>
    <col min="2" max="2" width="27.140625" style="7" bestFit="1" customWidth="1"/>
    <col min="3" max="3" width="4.28515625" style="7" bestFit="1" customWidth="1"/>
    <col min="4" max="4" width="9.42578125" style="7" bestFit="1" customWidth="1"/>
    <col min="5" max="13" width="7" style="7" bestFit="1" customWidth="1"/>
    <col min="14" max="14" width="5.5703125" style="7" bestFit="1" customWidth="1"/>
    <col min="15" max="15" width="3.42578125" style="7" bestFit="1" customWidth="1"/>
    <col min="16" max="16" width="8.42578125" style="7" bestFit="1" customWidth="1"/>
    <col min="17" max="18" width="6" style="7" bestFit="1" customWidth="1"/>
    <col min="19" max="19" width="3.42578125" style="7" bestFit="1" customWidth="1"/>
    <col min="20" max="20" width="5.7109375" style="7" bestFit="1" customWidth="1"/>
    <col min="21" max="21" width="3.42578125" style="7" bestFit="1" customWidth="1"/>
    <col min="22" max="22" width="5.7109375" style="7" bestFit="1" customWidth="1"/>
    <col min="23" max="23" width="3.42578125" style="7" bestFit="1" customWidth="1"/>
    <col min="24" max="24" width="5.7109375" style="7" bestFit="1" customWidth="1"/>
    <col min="25" max="25" width="3.42578125" style="7" bestFit="1" customWidth="1"/>
    <col min="26" max="26" width="5.7109375" style="7" bestFit="1" customWidth="1"/>
    <col min="27" max="27" width="3.42578125" style="7" bestFit="1" customWidth="1"/>
    <col min="28" max="28" width="5.7109375" style="7" bestFit="1" customWidth="1"/>
    <col min="29" max="29" width="6" style="7" bestFit="1" customWidth="1"/>
    <col min="30" max="30" width="7" style="7" bestFit="1" customWidth="1"/>
    <col min="31" max="31" width="3.42578125" style="7" bestFit="1" customWidth="1"/>
    <col min="32" max="32" width="5.7109375" style="7" bestFit="1" customWidth="1"/>
    <col min="33" max="33" width="3.42578125" style="7" bestFit="1" customWidth="1"/>
    <col min="34" max="34" width="5.7109375" style="7" bestFit="1" customWidth="1"/>
    <col min="35" max="35" width="3.42578125" style="7" bestFit="1" customWidth="1"/>
    <col min="36" max="36" width="5.7109375" style="7" bestFit="1" customWidth="1"/>
    <col min="37" max="37" width="3.42578125" style="7" bestFit="1" customWidth="1"/>
    <col min="38" max="38" width="5.7109375" style="7" bestFit="1" customWidth="1"/>
    <col min="39" max="39" width="3.42578125" style="7" bestFit="1" customWidth="1"/>
    <col min="40" max="40" width="5.7109375" style="7" bestFit="1" customWidth="1"/>
    <col min="41" max="42" width="7" style="7" bestFit="1" customWidth="1"/>
    <col min="43" max="43" width="3.42578125" style="7" bestFit="1" customWidth="1"/>
    <col min="44" max="44" width="5.7109375" style="7" bestFit="1" customWidth="1"/>
    <col min="45" max="45" width="3.42578125" style="7" bestFit="1" customWidth="1"/>
    <col min="46" max="46" width="5.7109375" style="7" bestFit="1" customWidth="1"/>
    <col min="47" max="47" width="3.42578125" style="7" bestFit="1" customWidth="1"/>
    <col min="48" max="48" width="5.7109375" style="7" bestFit="1" customWidth="1"/>
    <col min="49" max="49" width="3.42578125" style="7" bestFit="1" customWidth="1"/>
    <col min="50" max="50" width="5.7109375" style="7" bestFit="1" customWidth="1"/>
    <col min="51" max="51" width="3.42578125" style="7" bestFit="1" customWidth="1"/>
    <col min="52" max="52" width="5.7109375" style="7" bestFit="1" customWidth="1"/>
    <col min="53" max="54" width="7" style="7" bestFit="1" customWidth="1"/>
    <col min="55" max="55" width="3.42578125" style="7" bestFit="1" customWidth="1"/>
    <col min="56" max="58" width="5.7109375" style="7" bestFit="1" customWidth="1"/>
    <col min="59" max="59" width="3.42578125" style="7" bestFit="1" customWidth="1"/>
    <col min="60" max="60" width="5.7109375" style="7" bestFit="1" customWidth="1"/>
    <col min="61" max="61" width="3.42578125" style="7" bestFit="1" customWidth="1"/>
    <col min="62" max="62" width="5.7109375" style="7" bestFit="1" customWidth="1"/>
    <col min="63" max="63" width="3.42578125" style="7" bestFit="1" customWidth="1"/>
    <col min="64" max="64" width="5.7109375" style="7" bestFit="1" customWidth="1"/>
    <col min="65" max="66" width="7" style="7" bestFit="1" customWidth="1"/>
    <col min="67" max="67" width="3.42578125" style="7" bestFit="1" customWidth="1"/>
    <col min="68" max="68" width="8.28515625" style="7" bestFit="1" customWidth="1"/>
    <col min="69" max="69" width="3.42578125" style="7" bestFit="1" customWidth="1"/>
    <col min="70" max="70" width="5.7109375" style="7" bestFit="1" customWidth="1"/>
    <col min="71" max="71" width="3.42578125" style="7" bestFit="1" customWidth="1"/>
    <col min="72" max="72" width="5.7109375" style="7" bestFit="1" customWidth="1"/>
    <col min="73" max="73" width="3.42578125" style="7" bestFit="1" customWidth="1"/>
    <col min="74" max="74" width="5.7109375" style="7" bestFit="1" customWidth="1"/>
    <col min="75" max="75" width="3.42578125" style="7" bestFit="1" customWidth="1"/>
    <col min="76" max="76" width="5.7109375" style="7" bestFit="1" customWidth="1"/>
    <col min="77" max="77" width="3.42578125" style="7" bestFit="1" customWidth="1"/>
    <col min="78" max="78" width="5.7109375" style="7" bestFit="1" customWidth="1"/>
    <col min="79" max="79" width="3.42578125" style="7" bestFit="1" customWidth="1"/>
    <col min="80" max="80" width="5.7109375" style="7" bestFit="1" customWidth="1"/>
    <col min="81" max="81" width="3.42578125" style="7" bestFit="1" customWidth="1"/>
    <col min="82" max="82" width="5.7109375" style="7" bestFit="1" customWidth="1"/>
    <col min="83" max="83" width="3.42578125" style="7" bestFit="1" customWidth="1"/>
    <col min="84" max="84" width="5.7109375" style="7" bestFit="1" customWidth="1"/>
    <col min="85" max="85" width="3.42578125" style="7" bestFit="1" customWidth="1"/>
    <col min="86" max="86" width="5.7109375" style="7" bestFit="1" customWidth="1"/>
    <col min="87" max="87" width="3.42578125" style="7" bestFit="1" customWidth="1"/>
    <col min="88" max="88" width="5.7109375" style="7" bestFit="1" customWidth="1"/>
    <col min="89" max="89" width="3.42578125" style="7" bestFit="1" customWidth="1"/>
    <col min="90" max="90" width="5.7109375" style="7" bestFit="1" customWidth="1"/>
    <col min="91" max="91" width="3.42578125" style="7" bestFit="1" customWidth="1"/>
    <col min="92" max="92" width="5.7109375" style="7" bestFit="1" customWidth="1"/>
    <col min="93" max="93" width="8.7109375" style="7" customWidth="1"/>
    <col min="94" max="94" width="5.85546875" style="7" bestFit="1" customWidth="1"/>
    <col min="95" max="95" width="3.42578125" style="7" bestFit="1" customWidth="1"/>
    <col min="96" max="96" width="5.7109375" style="7" bestFit="1" customWidth="1"/>
    <col min="97" max="97" width="3.42578125" style="7" bestFit="1" customWidth="1"/>
    <col min="98" max="98" width="5.7109375" style="7" bestFit="1" customWidth="1"/>
    <col min="99" max="99" width="3.42578125" style="7" bestFit="1" customWidth="1"/>
    <col min="100" max="100" width="5.7109375" style="7" bestFit="1" customWidth="1"/>
    <col min="101" max="101" width="3.42578125" style="7" bestFit="1" customWidth="1"/>
    <col min="102" max="102" width="5.7109375" style="7" bestFit="1" customWidth="1"/>
    <col min="103" max="103" width="3.42578125" style="7" bestFit="1" customWidth="1"/>
    <col min="104" max="104" width="5.85546875" style="7" bestFit="1" customWidth="1"/>
    <col min="105" max="105" width="3.42578125" style="7" bestFit="1" customWidth="1"/>
    <col min="106" max="106" width="5.7109375" style="7" bestFit="1" customWidth="1"/>
    <col min="107" max="107" width="3.42578125" style="7" bestFit="1" customWidth="1"/>
    <col min="108" max="108" width="5.7109375" style="7" bestFit="1" customWidth="1"/>
    <col min="109" max="109" width="3.42578125" style="7" bestFit="1" customWidth="1"/>
    <col min="110" max="110" width="5.7109375" style="7" bestFit="1" customWidth="1"/>
    <col min="111" max="111" width="3.42578125" style="7" bestFit="1" customWidth="1"/>
    <col min="112" max="112" width="5.7109375" style="7" bestFit="1" customWidth="1"/>
    <col min="113" max="113" width="3.42578125" style="7" bestFit="1" customWidth="1"/>
    <col min="114" max="114" width="5.7109375" style="7" bestFit="1" customWidth="1"/>
    <col min="115" max="115" width="3.42578125" style="7" bestFit="1" customWidth="1"/>
    <col min="116" max="116" width="5.7109375" style="7" bestFit="1" customWidth="1"/>
    <col min="117" max="117" width="3.42578125" style="7" bestFit="1" customWidth="1"/>
    <col min="118" max="118" width="5.85546875" style="7" bestFit="1" customWidth="1"/>
    <col min="119" max="119" width="6.85546875" style="7" bestFit="1" customWidth="1"/>
    <col min="120" max="120" width="3.7109375" style="7" bestFit="1" customWidth="1"/>
    <col min="121" max="121" width="3.42578125" style="7" bestFit="1" customWidth="1"/>
    <col min="122" max="122" width="8" style="7" customWidth="1"/>
    <col min="123" max="123" width="7.140625" style="7" bestFit="1" customWidth="1"/>
    <col min="124" max="124" width="5.85546875" style="7" bestFit="1" customWidth="1"/>
    <col min="125" max="125" width="3.42578125" style="7" bestFit="1" customWidth="1"/>
    <col min="126" max="126" width="5.85546875" style="7" bestFit="1" customWidth="1"/>
    <col min="127" max="127" width="3.42578125" style="7" bestFit="1" customWidth="1"/>
    <col min="128" max="128" width="5.85546875" style="7" bestFit="1" customWidth="1"/>
    <col min="129" max="129" width="3.42578125" style="7" bestFit="1" customWidth="1"/>
    <col min="130" max="130" width="5.85546875" style="7" bestFit="1" customWidth="1"/>
    <col min="131" max="131" width="3.42578125" style="7" bestFit="1" customWidth="1"/>
    <col min="132" max="132" width="6.85546875" style="7" bestFit="1" customWidth="1"/>
    <col min="133" max="133" width="3.42578125" style="7" bestFit="1" customWidth="1"/>
    <col min="134" max="134" width="5.7109375" style="7" bestFit="1" customWidth="1"/>
    <col min="135" max="135" width="3.42578125" style="7" bestFit="1" customWidth="1"/>
    <col min="136" max="136" width="5.7109375" style="7" bestFit="1" customWidth="1"/>
    <col min="137" max="137" width="3.42578125" style="7" bestFit="1" customWidth="1"/>
    <col min="138" max="138" width="5.7109375" style="7" bestFit="1" customWidth="1"/>
    <col min="139" max="139" width="3.42578125" style="7" bestFit="1" customWidth="1"/>
    <col min="140" max="140" width="5.7109375" style="7" bestFit="1" customWidth="1"/>
    <col min="141" max="141" width="3.42578125" style="7" bestFit="1" customWidth="1"/>
    <col min="142" max="142" width="5.7109375" style="7" bestFit="1" customWidth="1"/>
    <col min="143" max="143" width="3.42578125" style="7" bestFit="1" customWidth="1"/>
    <col min="144" max="144" width="5.7109375" style="7" bestFit="1" customWidth="1"/>
    <col min="145" max="145" width="3.42578125" style="7" bestFit="1" customWidth="1"/>
    <col min="146" max="146" width="5.7109375" style="7" bestFit="1" customWidth="1"/>
    <col min="147" max="147" width="3.42578125" style="7" bestFit="1" customWidth="1"/>
    <col min="148" max="148" width="5.7109375" style="7" bestFit="1" customWidth="1"/>
    <col min="149" max="149" width="3.42578125" style="7" bestFit="1" customWidth="1"/>
    <col min="150" max="150" width="5.7109375" style="7" bestFit="1" customWidth="1"/>
    <col min="151" max="151" width="3.42578125" style="7" bestFit="1" customWidth="1"/>
    <col min="152" max="152" width="5.7109375" style="7" bestFit="1" customWidth="1"/>
    <col min="153" max="153" width="3.42578125" style="7" bestFit="1" customWidth="1"/>
    <col min="154" max="154" width="5.7109375" style="7" bestFit="1" customWidth="1"/>
    <col min="155" max="155" width="3.42578125" style="7" bestFit="1" customWidth="1"/>
    <col min="156" max="156" width="7.85546875" style="7" bestFit="1" customWidth="1"/>
    <col min="157" max="157" width="3.42578125" style="7" bestFit="1" customWidth="1"/>
    <col min="158" max="158" width="7.85546875" style="7" bestFit="1" customWidth="1"/>
    <col min="159" max="159" width="3.42578125" style="7" bestFit="1" customWidth="1"/>
    <col min="160" max="160" width="7.85546875" style="7" bestFit="1" customWidth="1"/>
    <col min="161" max="161" width="3.42578125" style="7" bestFit="1" customWidth="1"/>
    <col min="162" max="162" width="7.85546875" style="7" bestFit="1" customWidth="1"/>
    <col min="163" max="163" width="3.42578125" style="7" bestFit="1" customWidth="1"/>
    <col min="164" max="164" width="7.85546875" style="7" bestFit="1" customWidth="1"/>
    <col min="165" max="165" width="3.42578125" style="7" bestFit="1" customWidth="1"/>
    <col min="166" max="166" width="6" style="7" customWidth="1"/>
    <col min="167" max="167" width="3.42578125" style="7" bestFit="1" customWidth="1"/>
    <col min="168" max="168" width="5.85546875" style="7" bestFit="1" customWidth="1"/>
    <col min="169" max="169" width="3.42578125" style="7" bestFit="1" customWidth="1"/>
    <col min="170" max="170" width="5.85546875" style="7" bestFit="1" customWidth="1"/>
    <col min="171" max="171" width="3.42578125" style="7" bestFit="1" customWidth="1"/>
    <col min="172" max="172" width="5.85546875" style="7" bestFit="1" customWidth="1"/>
    <col min="173" max="173" width="3.42578125" style="7" bestFit="1" customWidth="1"/>
    <col min="174" max="174" width="5.85546875" style="7" bestFit="1" customWidth="1"/>
    <col min="175" max="175" width="3.42578125" style="7" bestFit="1" customWidth="1"/>
    <col min="176" max="176" width="5.85546875" style="7" bestFit="1" customWidth="1"/>
    <col min="177" max="177" width="3.42578125" style="7" bestFit="1" customWidth="1"/>
    <col min="178" max="178" width="8.28515625" style="7" customWidth="1"/>
    <col min="179" max="180" width="6" customWidth="1"/>
    <col min="181" max="181" width="3.5703125" style="7" bestFit="1" customWidth="1"/>
    <col min="182" max="182" width="5.85546875" style="7" bestFit="1" customWidth="1"/>
    <col min="183" max="183" width="3.5703125" style="7" bestFit="1" customWidth="1"/>
    <col min="184" max="184" width="5.85546875" style="7" bestFit="1" customWidth="1"/>
    <col min="185" max="185" width="3.5703125" style="7" bestFit="1" customWidth="1"/>
    <col min="186" max="186" width="5.85546875" style="7" bestFit="1" customWidth="1"/>
    <col min="187" max="187" width="3.5703125" style="7" bestFit="1" customWidth="1"/>
    <col min="188" max="188" width="4.85546875" style="7" bestFit="1" customWidth="1"/>
    <col min="189" max="189" width="3.5703125" style="7" bestFit="1" customWidth="1"/>
    <col min="190" max="190" width="5.85546875" style="7" bestFit="1" customWidth="1"/>
    <col min="191" max="192" width="9.140625" style="7"/>
    <col min="193" max="193" width="3.5703125" style="7" bestFit="1" customWidth="1"/>
    <col min="194" max="194" width="5.85546875" style="7" bestFit="1" customWidth="1"/>
    <col min="195" max="195" width="3.5703125" style="7" bestFit="1" customWidth="1"/>
    <col min="196" max="196" width="5.85546875" style="7" bestFit="1" customWidth="1"/>
    <col min="197" max="197" width="3.5703125" style="7" bestFit="1" customWidth="1"/>
    <col min="198" max="198" width="5.85546875" style="7" bestFit="1" customWidth="1"/>
    <col min="199" max="199" width="3.5703125" style="7" bestFit="1" customWidth="1"/>
    <col min="200" max="200" width="5.85546875" style="7" bestFit="1" customWidth="1"/>
    <col min="201" max="201" width="3.5703125" style="7" bestFit="1" customWidth="1"/>
    <col min="202" max="202" width="5.85546875" style="7" bestFit="1" customWidth="1"/>
    <col min="203" max="204" width="9.140625" style="7"/>
    <col min="205" max="205" width="3.5703125" style="7" bestFit="1" customWidth="1"/>
    <col min="206" max="206" width="5.85546875" style="7" bestFit="1" customWidth="1"/>
    <col min="207" max="207" width="3.5703125" style="7" bestFit="1" customWidth="1"/>
    <col min="208" max="208" width="5.85546875" style="7" bestFit="1" customWidth="1"/>
    <col min="209" max="209" width="3.5703125" style="7" bestFit="1" customWidth="1"/>
    <col min="210" max="210" width="5.85546875" style="7" bestFit="1" customWidth="1"/>
    <col min="211" max="211" width="3.5703125" style="7" bestFit="1" customWidth="1"/>
    <col min="212" max="212" width="5.85546875" style="7" bestFit="1" customWidth="1"/>
    <col min="213" max="213" width="3.5703125" style="7" bestFit="1" customWidth="1"/>
    <col min="214" max="214" width="5.85546875" style="7" bestFit="1" customWidth="1"/>
    <col min="215" max="216" width="9.140625" style="7"/>
    <col min="217" max="217" width="3.5703125" style="7" bestFit="1" customWidth="1"/>
    <col min="218" max="218" width="5.85546875" style="7" bestFit="1" customWidth="1"/>
    <col min="219" max="219" width="3.5703125" style="7" bestFit="1" customWidth="1"/>
    <col min="220" max="220" width="5.85546875" style="7" bestFit="1" customWidth="1"/>
    <col min="221" max="221" width="3.5703125" style="7" bestFit="1" customWidth="1"/>
    <col min="222" max="222" width="5.85546875" style="7" bestFit="1" customWidth="1"/>
    <col min="223" max="223" width="3.5703125" style="7" bestFit="1" customWidth="1"/>
    <col min="224" max="224" width="5.85546875" style="7" bestFit="1" customWidth="1"/>
    <col min="225" max="225" width="3.5703125" style="7" bestFit="1" customWidth="1"/>
    <col min="226" max="226" width="5.85546875" style="7" bestFit="1" customWidth="1"/>
    <col min="227" max="312" width="9.140625" style="7"/>
    <col min="313" max="313" width="11.5703125" style="7" customWidth="1"/>
    <col min="314" max="16384" width="9.140625" style="7"/>
  </cols>
  <sheetData>
    <row r="2" spans="2:344">
      <c r="B2" s="62" t="s">
        <v>90</v>
      </c>
      <c r="C2" s="62" t="s">
        <v>3</v>
      </c>
      <c r="D2" s="63" t="s">
        <v>766</v>
      </c>
      <c r="E2" s="173">
        <v>43516</v>
      </c>
      <c r="F2" s="173">
        <v>43517</v>
      </c>
      <c r="G2" s="173">
        <v>43518</v>
      </c>
      <c r="H2" s="173">
        <v>43519</v>
      </c>
      <c r="I2" s="173">
        <v>43520</v>
      </c>
      <c r="J2" s="173">
        <v>43521</v>
      </c>
      <c r="K2" s="173">
        <v>43522</v>
      </c>
      <c r="L2" s="173">
        <v>43523</v>
      </c>
      <c r="M2" s="173">
        <v>43524</v>
      </c>
      <c r="N2" s="63" t="s">
        <v>92</v>
      </c>
      <c r="O2" s="547">
        <v>43525</v>
      </c>
      <c r="P2" s="547"/>
      <c r="Q2" s="173">
        <v>43526</v>
      </c>
      <c r="R2" s="173">
        <v>43527</v>
      </c>
      <c r="S2" s="547">
        <v>43528</v>
      </c>
      <c r="T2" s="547"/>
      <c r="U2" s="547">
        <v>43529</v>
      </c>
      <c r="V2" s="547"/>
      <c r="W2" s="547">
        <v>43530</v>
      </c>
      <c r="X2" s="547"/>
      <c r="Y2" s="547">
        <v>43531</v>
      </c>
      <c r="Z2" s="547"/>
      <c r="AA2" s="547">
        <v>43532</v>
      </c>
      <c r="AB2" s="547"/>
      <c r="AC2" s="173">
        <v>43533</v>
      </c>
      <c r="AD2" s="173">
        <v>43534</v>
      </c>
      <c r="AE2" s="547">
        <v>43535</v>
      </c>
      <c r="AF2" s="547"/>
      <c r="AG2" s="547">
        <v>43536</v>
      </c>
      <c r="AH2" s="547"/>
      <c r="AI2" s="547">
        <v>43537</v>
      </c>
      <c r="AJ2" s="547"/>
      <c r="AK2" s="547">
        <v>43538</v>
      </c>
      <c r="AL2" s="547"/>
      <c r="AM2" s="547">
        <v>43539</v>
      </c>
      <c r="AN2" s="547"/>
      <c r="AO2" s="64">
        <v>43540</v>
      </c>
      <c r="AP2" s="64">
        <v>43541</v>
      </c>
      <c r="AQ2" s="547">
        <v>43542</v>
      </c>
      <c r="AR2" s="547"/>
      <c r="AS2" s="547">
        <v>43543</v>
      </c>
      <c r="AT2" s="547"/>
      <c r="AU2" s="547">
        <v>43544</v>
      </c>
      <c r="AV2" s="547"/>
      <c r="AW2" s="547">
        <v>43545</v>
      </c>
      <c r="AX2" s="547"/>
      <c r="AY2" s="547">
        <v>43546</v>
      </c>
      <c r="AZ2" s="547"/>
      <c r="BA2" s="64">
        <v>43547</v>
      </c>
      <c r="BB2" s="64">
        <v>43548</v>
      </c>
      <c r="BC2" s="547">
        <v>43549</v>
      </c>
      <c r="BD2" s="547"/>
      <c r="BE2" s="547">
        <v>43550</v>
      </c>
      <c r="BF2" s="547"/>
      <c r="BG2" s="547">
        <v>43551</v>
      </c>
      <c r="BH2" s="547"/>
      <c r="BI2" s="547">
        <v>43552</v>
      </c>
      <c r="BJ2" s="547"/>
      <c r="BK2" s="547">
        <v>43553</v>
      </c>
      <c r="BL2" s="547"/>
      <c r="BM2" s="64">
        <v>43554</v>
      </c>
      <c r="BN2" s="64">
        <v>43555</v>
      </c>
      <c r="BO2" s="548" t="s">
        <v>768</v>
      </c>
      <c r="BP2" s="549"/>
      <c r="BQ2" s="531">
        <v>43556</v>
      </c>
      <c r="BR2" s="532"/>
      <c r="BS2" s="531">
        <v>43557</v>
      </c>
      <c r="BT2" s="532"/>
      <c r="BU2" s="531">
        <v>43558</v>
      </c>
      <c r="BV2" s="532"/>
      <c r="BW2" s="531">
        <v>43559</v>
      </c>
      <c r="BX2" s="532"/>
      <c r="BY2" s="531">
        <v>43560</v>
      </c>
      <c r="BZ2" s="532"/>
      <c r="CA2" s="523" t="s">
        <v>92</v>
      </c>
      <c r="CB2" s="524"/>
      <c r="CC2" s="531">
        <v>43563</v>
      </c>
      <c r="CD2" s="532"/>
      <c r="CE2" s="531">
        <v>43564</v>
      </c>
      <c r="CF2" s="532"/>
      <c r="CG2" s="531">
        <v>43565</v>
      </c>
      <c r="CH2" s="532"/>
      <c r="CI2" s="531">
        <v>43566</v>
      </c>
      <c r="CJ2" s="532"/>
      <c r="CK2" s="531">
        <v>43567</v>
      </c>
      <c r="CL2" s="532"/>
      <c r="CM2" s="523" t="s">
        <v>92</v>
      </c>
      <c r="CN2" s="524"/>
      <c r="CO2" s="531">
        <v>43570</v>
      </c>
      <c r="CP2" s="532"/>
      <c r="CQ2" s="531">
        <v>43571</v>
      </c>
      <c r="CR2" s="532"/>
      <c r="CS2" s="531">
        <v>43572</v>
      </c>
      <c r="CT2" s="532"/>
      <c r="CU2" s="531">
        <v>43573</v>
      </c>
      <c r="CV2" s="532"/>
      <c r="CW2" s="531">
        <v>43574</v>
      </c>
      <c r="CX2" s="532"/>
      <c r="CY2" s="523" t="s">
        <v>92</v>
      </c>
      <c r="CZ2" s="524"/>
      <c r="DA2" s="531">
        <v>43577</v>
      </c>
      <c r="DB2" s="532"/>
      <c r="DC2" s="531">
        <v>43578</v>
      </c>
      <c r="DD2" s="532"/>
      <c r="DE2" s="531">
        <v>43579</v>
      </c>
      <c r="DF2" s="532"/>
      <c r="DG2" s="531">
        <v>43580</v>
      </c>
      <c r="DH2" s="532"/>
      <c r="DI2" s="531">
        <v>43581</v>
      </c>
      <c r="DJ2" s="532"/>
      <c r="DK2" s="523" t="s">
        <v>92</v>
      </c>
      <c r="DL2" s="524"/>
      <c r="DM2" s="531">
        <v>43584</v>
      </c>
      <c r="DN2" s="532"/>
      <c r="DO2" s="531">
        <v>43585</v>
      </c>
      <c r="DP2" s="532"/>
      <c r="DQ2" s="519" t="s">
        <v>92</v>
      </c>
      <c r="DR2" s="520"/>
      <c r="DS2" s="533">
        <v>43586</v>
      </c>
      <c r="DT2" s="534"/>
      <c r="DU2" s="501">
        <v>43587</v>
      </c>
      <c r="DV2" s="503"/>
      <c r="DW2" s="501">
        <v>43588</v>
      </c>
      <c r="DX2" s="503"/>
      <c r="DY2" s="523" t="s">
        <v>92</v>
      </c>
      <c r="DZ2" s="524"/>
      <c r="EA2" s="501">
        <v>43591</v>
      </c>
      <c r="EB2" s="503"/>
      <c r="EC2" s="501">
        <v>43592</v>
      </c>
      <c r="ED2" s="503"/>
      <c r="EE2" s="501">
        <v>43593</v>
      </c>
      <c r="EF2" s="503"/>
      <c r="EG2" s="501">
        <v>43594</v>
      </c>
      <c r="EH2" s="503"/>
      <c r="EI2" s="501">
        <v>43595</v>
      </c>
      <c r="EJ2" s="503"/>
      <c r="EK2" s="523" t="s">
        <v>92</v>
      </c>
      <c r="EL2" s="524"/>
      <c r="EM2" s="501">
        <v>43598</v>
      </c>
      <c r="EN2" s="503"/>
      <c r="EO2" s="501">
        <v>43599</v>
      </c>
      <c r="EP2" s="503"/>
      <c r="EQ2" s="501">
        <v>43600</v>
      </c>
      <c r="ER2" s="503"/>
      <c r="ES2" s="501">
        <v>43601</v>
      </c>
      <c r="ET2" s="503"/>
      <c r="EU2" s="501">
        <v>43602</v>
      </c>
      <c r="EV2" s="503"/>
      <c r="EW2" s="554" t="s">
        <v>92</v>
      </c>
      <c r="EX2" s="555"/>
      <c r="EY2" s="501">
        <v>43605</v>
      </c>
      <c r="EZ2" s="503"/>
      <c r="FA2" s="501">
        <v>43606</v>
      </c>
      <c r="FB2" s="503"/>
      <c r="FC2" s="501">
        <v>43607</v>
      </c>
      <c r="FD2" s="503"/>
      <c r="FE2" s="501">
        <v>43608</v>
      </c>
      <c r="FF2" s="503"/>
      <c r="FG2" s="501">
        <v>43609</v>
      </c>
      <c r="FH2" s="503"/>
      <c r="FI2" s="554" t="s">
        <v>92</v>
      </c>
      <c r="FJ2" s="555"/>
      <c r="FK2" s="501">
        <v>43612</v>
      </c>
      <c r="FL2" s="503"/>
      <c r="FM2" s="501">
        <v>43613</v>
      </c>
      <c r="FN2" s="503"/>
      <c r="FO2" s="501">
        <v>43614</v>
      </c>
      <c r="FP2" s="503"/>
      <c r="FQ2" s="501">
        <v>43615</v>
      </c>
      <c r="FR2" s="503"/>
      <c r="FS2" s="501">
        <v>43616</v>
      </c>
      <c r="FT2" s="503"/>
      <c r="FU2" s="554" t="s">
        <v>92</v>
      </c>
      <c r="FV2" s="555"/>
      <c r="FW2" s="519" t="s">
        <v>776</v>
      </c>
      <c r="FX2" s="520"/>
      <c r="FY2" s="536">
        <v>43619</v>
      </c>
      <c r="FZ2" s="537"/>
      <c r="GA2" s="536">
        <v>43620</v>
      </c>
      <c r="GB2" s="537"/>
      <c r="GC2" s="536">
        <v>43621</v>
      </c>
      <c r="GD2" s="537"/>
      <c r="GE2" s="536">
        <v>43622</v>
      </c>
      <c r="GF2" s="537"/>
      <c r="GG2" s="536">
        <v>43623</v>
      </c>
      <c r="GH2" s="537"/>
      <c r="GI2" s="523" t="s">
        <v>92</v>
      </c>
      <c r="GJ2" s="524"/>
      <c r="GK2" s="536">
        <v>43626</v>
      </c>
      <c r="GL2" s="537"/>
      <c r="GM2" s="536">
        <v>43627</v>
      </c>
      <c r="GN2" s="537"/>
      <c r="GO2" s="536">
        <v>43628</v>
      </c>
      <c r="GP2" s="537"/>
      <c r="GQ2" s="536">
        <v>43629</v>
      </c>
      <c r="GR2" s="537"/>
      <c r="GS2" s="536">
        <v>43630</v>
      </c>
      <c r="GT2" s="537"/>
      <c r="GU2" s="523" t="s">
        <v>92</v>
      </c>
      <c r="GV2" s="524"/>
      <c r="GW2" s="536">
        <v>43633</v>
      </c>
      <c r="GX2" s="537"/>
      <c r="GY2" s="536">
        <v>43634</v>
      </c>
      <c r="GZ2" s="537"/>
      <c r="HA2" s="536">
        <v>43635</v>
      </c>
      <c r="HB2" s="537"/>
      <c r="HC2" s="536">
        <v>43636</v>
      </c>
      <c r="HD2" s="537"/>
      <c r="HE2" s="536">
        <v>43637</v>
      </c>
      <c r="HF2" s="537"/>
      <c r="HG2" s="523" t="s">
        <v>92</v>
      </c>
      <c r="HH2" s="524"/>
      <c r="HI2" s="536">
        <v>43640</v>
      </c>
      <c r="HJ2" s="537"/>
      <c r="HK2" s="536">
        <v>43641</v>
      </c>
      <c r="HL2" s="537"/>
      <c r="HM2" s="536">
        <v>43642</v>
      </c>
      <c r="HN2" s="537"/>
      <c r="HO2" s="536">
        <v>43643</v>
      </c>
      <c r="HP2" s="537"/>
      <c r="HQ2" s="536">
        <v>43644</v>
      </c>
      <c r="HR2" s="537"/>
      <c r="HS2" s="523" t="s">
        <v>92</v>
      </c>
      <c r="HT2" s="524"/>
      <c r="HU2" s="519" t="s">
        <v>776</v>
      </c>
      <c r="HV2" s="520"/>
      <c r="HW2" s="545">
        <v>43647</v>
      </c>
      <c r="HX2" s="546"/>
      <c r="HY2" s="508">
        <v>43648</v>
      </c>
      <c r="HZ2" s="510"/>
      <c r="IA2" s="508">
        <v>43649</v>
      </c>
      <c r="IB2" s="510"/>
      <c r="IC2" s="508">
        <v>43650</v>
      </c>
      <c r="ID2" s="510"/>
      <c r="IE2" s="508">
        <v>43651</v>
      </c>
      <c r="IF2" s="510"/>
      <c r="IG2" s="523" t="s">
        <v>92</v>
      </c>
      <c r="IH2" s="524"/>
      <c r="II2" s="508">
        <v>43654</v>
      </c>
      <c r="IJ2" s="510"/>
      <c r="IK2" s="508">
        <v>43655</v>
      </c>
      <c r="IL2" s="510"/>
      <c r="IM2" s="508">
        <v>43656</v>
      </c>
      <c r="IN2" s="510"/>
      <c r="IO2" s="508">
        <v>43657</v>
      </c>
      <c r="IP2" s="510"/>
      <c r="IQ2" s="508">
        <v>43658</v>
      </c>
      <c r="IR2" s="510"/>
      <c r="IS2" s="523" t="s">
        <v>92</v>
      </c>
      <c r="IT2" s="524"/>
      <c r="IU2" s="508">
        <v>43661</v>
      </c>
      <c r="IV2" s="510"/>
      <c r="IW2" s="508">
        <v>43662</v>
      </c>
      <c r="IX2" s="510"/>
      <c r="IY2" s="508">
        <v>43663</v>
      </c>
      <c r="IZ2" s="510"/>
      <c r="JA2" s="508">
        <v>43664</v>
      </c>
      <c r="JB2" s="510"/>
      <c r="JC2" s="508">
        <v>43665</v>
      </c>
      <c r="JD2" s="510"/>
      <c r="JE2" s="523" t="s">
        <v>92</v>
      </c>
      <c r="JF2" s="524"/>
      <c r="JG2" s="508">
        <v>43668</v>
      </c>
      <c r="JH2" s="510"/>
      <c r="JI2" s="508">
        <v>43669</v>
      </c>
      <c r="JJ2" s="510"/>
      <c r="JK2" s="508">
        <v>43670</v>
      </c>
      <c r="JL2" s="510"/>
      <c r="JM2" s="508">
        <v>43671</v>
      </c>
      <c r="JN2" s="510"/>
      <c r="JO2" s="508">
        <v>43672</v>
      </c>
      <c r="JP2" s="510"/>
      <c r="JQ2" s="523" t="s">
        <v>92</v>
      </c>
      <c r="JR2" s="524"/>
      <c r="JS2" s="508">
        <v>43675</v>
      </c>
      <c r="JT2" s="510"/>
      <c r="JU2" s="508">
        <v>43676</v>
      </c>
      <c r="JV2" s="510"/>
      <c r="JW2" s="508">
        <v>43677</v>
      </c>
      <c r="JX2" s="510"/>
      <c r="JY2" s="523" t="s">
        <v>92</v>
      </c>
      <c r="JZ2" s="524"/>
      <c r="KA2" s="519" t="s">
        <v>772</v>
      </c>
      <c r="KB2" s="520"/>
      <c r="KC2" s="521">
        <v>43678</v>
      </c>
      <c r="KD2" s="522"/>
      <c r="KE2" s="521">
        <v>43679</v>
      </c>
      <c r="KF2" s="522"/>
      <c r="KG2" s="523" t="s">
        <v>92</v>
      </c>
      <c r="KH2" s="524"/>
      <c r="KI2" s="521">
        <v>43682</v>
      </c>
      <c r="KJ2" s="522"/>
      <c r="KK2" s="521">
        <v>43683</v>
      </c>
      <c r="KL2" s="522"/>
      <c r="KM2" s="521">
        <v>43684</v>
      </c>
      <c r="KN2" s="522"/>
      <c r="KO2" s="521">
        <v>43685</v>
      </c>
      <c r="KP2" s="522"/>
      <c r="KQ2" s="521">
        <v>43686</v>
      </c>
      <c r="KR2" s="522"/>
      <c r="KS2" s="523" t="s">
        <v>92</v>
      </c>
      <c r="KT2" s="524"/>
      <c r="KU2" s="521">
        <v>43689</v>
      </c>
      <c r="KV2" s="522"/>
      <c r="KW2" s="521">
        <v>43690</v>
      </c>
      <c r="KX2" s="522"/>
      <c r="KY2" s="521">
        <v>43691</v>
      </c>
      <c r="KZ2" s="522"/>
      <c r="LA2" s="543">
        <v>43692</v>
      </c>
      <c r="LB2" s="544"/>
      <c r="LC2" s="521">
        <v>43693</v>
      </c>
      <c r="LD2" s="522"/>
      <c r="LE2" s="523" t="s">
        <v>92</v>
      </c>
      <c r="LF2" s="524"/>
      <c r="LG2" s="521">
        <v>43696</v>
      </c>
      <c r="LH2" s="522"/>
      <c r="LI2" s="521">
        <v>43697</v>
      </c>
      <c r="LJ2" s="522"/>
      <c r="LK2" s="521">
        <v>43698</v>
      </c>
      <c r="LL2" s="522"/>
      <c r="LM2" s="521">
        <v>43699</v>
      </c>
      <c r="LN2" s="522"/>
      <c r="LO2" s="521">
        <v>43700</v>
      </c>
      <c r="LP2" s="522"/>
      <c r="LQ2" s="523" t="s">
        <v>92</v>
      </c>
      <c r="LR2" s="524"/>
      <c r="LS2" s="521">
        <v>43703</v>
      </c>
      <c r="LT2" s="522"/>
      <c r="LU2" s="521">
        <v>43704</v>
      </c>
      <c r="LV2" s="522"/>
      <c r="LW2" s="521">
        <v>43705</v>
      </c>
      <c r="LX2" s="522"/>
      <c r="LY2" s="521">
        <v>43706</v>
      </c>
      <c r="LZ2" s="522"/>
      <c r="MA2" s="521">
        <v>43707</v>
      </c>
      <c r="MB2" s="522"/>
      <c r="MC2" s="523" t="s">
        <v>92</v>
      </c>
      <c r="MD2" s="524"/>
      <c r="ME2" s="519" t="s">
        <v>772</v>
      </c>
      <c r="MF2" s="520"/>
    </row>
    <row r="3" spans="2:344">
      <c r="B3" s="65"/>
      <c r="C3" s="65"/>
      <c r="D3" s="66"/>
      <c r="E3" s="67"/>
      <c r="F3" s="67"/>
      <c r="G3" s="67"/>
      <c r="H3" s="67"/>
      <c r="I3" s="67"/>
      <c r="J3" s="67"/>
      <c r="K3" s="67"/>
      <c r="L3" s="67"/>
      <c r="M3" s="67"/>
      <c r="N3" s="66"/>
      <c r="O3" s="67" t="s">
        <v>16</v>
      </c>
      <c r="P3" s="67" t="s">
        <v>744</v>
      </c>
      <c r="Q3" s="67"/>
      <c r="R3" s="67"/>
      <c r="S3" s="67" t="s">
        <v>16</v>
      </c>
      <c r="T3" s="67" t="s">
        <v>744</v>
      </c>
      <c r="U3" s="67" t="s">
        <v>16</v>
      </c>
      <c r="V3" s="67" t="s">
        <v>744</v>
      </c>
      <c r="W3" s="67" t="s">
        <v>16</v>
      </c>
      <c r="X3" s="67" t="s">
        <v>744</v>
      </c>
      <c r="Y3" s="67" t="s">
        <v>16</v>
      </c>
      <c r="Z3" s="67" t="s">
        <v>744</v>
      </c>
      <c r="AA3" s="67" t="s">
        <v>16</v>
      </c>
      <c r="AB3" s="67" t="s">
        <v>744</v>
      </c>
      <c r="AC3" s="67"/>
      <c r="AD3" s="67"/>
      <c r="AE3" s="67" t="s">
        <v>16</v>
      </c>
      <c r="AF3" s="67" t="s">
        <v>744</v>
      </c>
      <c r="AG3" s="67" t="s">
        <v>16</v>
      </c>
      <c r="AH3" s="67" t="s">
        <v>744</v>
      </c>
      <c r="AI3" s="67" t="s">
        <v>16</v>
      </c>
      <c r="AJ3" s="67" t="s">
        <v>744</v>
      </c>
      <c r="AK3" s="67" t="s">
        <v>16</v>
      </c>
      <c r="AL3" s="67" t="s">
        <v>744</v>
      </c>
      <c r="AM3" s="67" t="s">
        <v>16</v>
      </c>
      <c r="AN3" s="68" t="s">
        <v>744</v>
      </c>
      <c r="AO3" s="68"/>
      <c r="AP3" s="68"/>
      <c r="AQ3" s="67" t="s">
        <v>16</v>
      </c>
      <c r="AR3" s="68" t="s">
        <v>744</v>
      </c>
      <c r="AS3" s="67" t="s">
        <v>16</v>
      </c>
      <c r="AT3" s="68" t="s">
        <v>744</v>
      </c>
      <c r="AU3" s="67" t="s">
        <v>16</v>
      </c>
      <c r="AV3" s="68" t="s">
        <v>744</v>
      </c>
      <c r="AW3" s="67" t="s">
        <v>16</v>
      </c>
      <c r="AX3" s="68" t="s">
        <v>744</v>
      </c>
      <c r="AY3" s="67" t="s">
        <v>16</v>
      </c>
      <c r="AZ3" s="68" t="s">
        <v>744</v>
      </c>
      <c r="BA3" s="68"/>
      <c r="BB3" s="68"/>
      <c r="BC3" s="67" t="s">
        <v>16</v>
      </c>
      <c r="BD3" s="68" t="s">
        <v>744</v>
      </c>
      <c r="BE3" s="67" t="s">
        <v>16</v>
      </c>
      <c r="BF3" s="68" t="s">
        <v>744</v>
      </c>
      <c r="BG3" s="67" t="s">
        <v>16</v>
      </c>
      <c r="BH3" s="68" t="s">
        <v>744</v>
      </c>
      <c r="BI3" s="67" t="s">
        <v>16</v>
      </c>
      <c r="BJ3" s="68" t="s">
        <v>744</v>
      </c>
      <c r="BK3" s="67" t="s">
        <v>16</v>
      </c>
      <c r="BL3" s="68" t="s">
        <v>744</v>
      </c>
      <c r="BM3" s="68"/>
      <c r="BN3" s="68"/>
      <c r="BO3" s="67" t="s">
        <v>16</v>
      </c>
      <c r="BP3" s="65" t="s">
        <v>744</v>
      </c>
      <c r="BQ3" s="44" t="s">
        <v>16</v>
      </c>
      <c r="BR3" s="44" t="s">
        <v>744</v>
      </c>
      <c r="BS3" s="44" t="s">
        <v>16</v>
      </c>
      <c r="BT3" s="44" t="s">
        <v>744</v>
      </c>
      <c r="BU3" s="44" t="s">
        <v>16</v>
      </c>
      <c r="BV3" s="44" t="s">
        <v>744</v>
      </c>
      <c r="BW3" s="44" t="s">
        <v>16</v>
      </c>
      <c r="BX3" s="44" t="s">
        <v>744</v>
      </c>
      <c r="BY3" s="44" t="s">
        <v>16</v>
      </c>
      <c r="BZ3" s="44" t="s">
        <v>744</v>
      </c>
      <c r="CA3" s="97" t="s">
        <v>16</v>
      </c>
      <c r="CB3" s="97" t="s">
        <v>744</v>
      </c>
      <c r="CC3" s="44" t="s">
        <v>16</v>
      </c>
      <c r="CD3" s="44" t="s">
        <v>744</v>
      </c>
      <c r="CE3" s="44" t="s">
        <v>16</v>
      </c>
      <c r="CF3" s="44" t="s">
        <v>744</v>
      </c>
      <c r="CG3" s="44" t="s">
        <v>16</v>
      </c>
      <c r="CH3" s="44" t="s">
        <v>744</v>
      </c>
      <c r="CI3" s="44" t="s">
        <v>16</v>
      </c>
      <c r="CJ3" s="44" t="s">
        <v>744</v>
      </c>
      <c r="CK3" s="44" t="s">
        <v>16</v>
      </c>
      <c r="CL3" s="44" t="s">
        <v>744</v>
      </c>
      <c r="CM3" s="97" t="s">
        <v>16</v>
      </c>
      <c r="CN3" s="97" t="s">
        <v>744</v>
      </c>
      <c r="CO3" s="44" t="s">
        <v>16</v>
      </c>
      <c r="CP3" s="44" t="s">
        <v>744</v>
      </c>
      <c r="CQ3" s="44" t="s">
        <v>16</v>
      </c>
      <c r="CR3" s="44" t="s">
        <v>744</v>
      </c>
      <c r="CS3" s="44" t="s">
        <v>16</v>
      </c>
      <c r="CT3" s="44" t="s">
        <v>744</v>
      </c>
      <c r="CU3" s="44" t="s">
        <v>16</v>
      </c>
      <c r="CV3" s="44" t="s">
        <v>744</v>
      </c>
      <c r="CW3" s="44" t="s">
        <v>16</v>
      </c>
      <c r="CX3" s="44" t="s">
        <v>744</v>
      </c>
      <c r="CY3" s="97" t="s">
        <v>16</v>
      </c>
      <c r="CZ3" s="97" t="s">
        <v>744</v>
      </c>
      <c r="DA3" s="44" t="s">
        <v>16</v>
      </c>
      <c r="DB3" s="44" t="s">
        <v>744</v>
      </c>
      <c r="DC3" s="44" t="s">
        <v>16</v>
      </c>
      <c r="DD3" s="44" t="s">
        <v>744</v>
      </c>
      <c r="DE3" s="44" t="s">
        <v>16</v>
      </c>
      <c r="DF3" s="44" t="s">
        <v>744</v>
      </c>
      <c r="DG3" s="44" t="s">
        <v>16</v>
      </c>
      <c r="DH3" s="44" t="s">
        <v>744</v>
      </c>
      <c r="DI3" s="44" t="s">
        <v>16</v>
      </c>
      <c r="DJ3" s="44" t="s">
        <v>744</v>
      </c>
      <c r="DK3" s="97" t="s">
        <v>16</v>
      </c>
      <c r="DL3" s="97" t="s">
        <v>744</v>
      </c>
      <c r="DM3" s="44" t="s">
        <v>16</v>
      </c>
      <c r="DN3" s="44" t="s">
        <v>744</v>
      </c>
      <c r="DO3" s="44" t="s">
        <v>16</v>
      </c>
      <c r="DP3" s="44" t="s">
        <v>744</v>
      </c>
      <c r="DQ3" s="98" t="s">
        <v>16</v>
      </c>
      <c r="DR3" s="98" t="s">
        <v>744</v>
      </c>
      <c r="DS3" s="108" t="s">
        <v>16</v>
      </c>
      <c r="DT3" s="108" t="s">
        <v>744</v>
      </c>
      <c r="DU3" s="135" t="s">
        <v>16</v>
      </c>
      <c r="DV3" s="135" t="s">
        <v>744</v>
      </c>
      <c r="DW3" s="135" t="s">
        <v>16</v>
      </c>
      <c r="DX3" s="135" t="s">
        <v>744</v>
      </c>
      <c r="DY3" s="97" t="s">
        <v>16</v>
      </c>
      <c r="DZ3" s="97" t="s">
        <v>744</v>
      </c>
      <c r="EA3" s="135" t="s">
        <v>16</v>
      </c>
      <c r="EB3" s="135" t="s">
        <v>744</v>
      </c>
      <c r="EC3" s="135" t="s">
        <v>16</v>
      </c>
      <c r="ED3" s="135" t="s">
        <v>744</v>
      </c>
      <c r="EE3" s="135" t="s">
        <v>16</v>
      </c>
      <c r="EF3" s="135" t="s">
        <v>744</v>
      </c>
      <c r="EG3" s="135" t="s">
        <v>16</v>
      </c>
      <c r="EH3" s="135" t="s">
        <v>744</v>
      </c>
      <c r="EI3" s="135" t="s">
        <v>16</v>
      </c>
      <c r="EJ3" s="135" t="s">
        <v>744</v>
      </c>
      <c r="EK3" s="97" t="s">
        <v>16</v>
      </c>
      <c r="EL3" s="97" t="s">
        <v>744</v>
      </c>
      <c r="EM3" s="65" t="s">
        <v>16</v>
      </c>
      <c r="EN3" s="65" t="s">
        <v>744</v>
      </c>
      <c r="EO3" s="65" t="s">
        <v>16</v>
      </c>
      <c r="EP3" s="65" t="s">
        <v>744</v>
      </c>
      <c r="EQ3" s="65" t="s">
        <v>16</v>
      </c>
      <c r="ER3" s="65" t="s">
        <v>744</v>
      </c>
      <c r="ES3" s="65" t="s">
        <v>16</v>
      </c>
      <c r="ET3" s="65" t="s">
        <v>744</v>
      </c>
      <c r="EU3" s="65" t="s">
        <v>16</v>
      </c>
      <c r="EV3" s="65" t="s">
        <v>744</v>
      </c>
      <c r="EW3" s="136" t="s">
        <v>16</v>
      </c>
      <c r="EX3" s="136" t="s">
        <v>744</v>
      </c>
      <c r="EY3" s="65" t="s">
        <v>16</v>
      </c>
      <c r="EZ3" s="65" t="s">
        <v>744</v>
      </c>
      <c r="FA3" s="65" t="s">
        <v>16</v>
      </c>
      <c r="FB3" s="65" t="s">
        <v>744</v>
      </c>
      <c r="FC3" s="65" t="s">
        <v>16</v>
      </c>
      <c r="FD3" s="65" t="s">
        <v>744</v>
      </c>
      <c r="FE3" s="65" t="s">
        <v>16</v>
      </c>
      <c r="FF3" s="65" t="s">
        <v>744</v>
      </c>
      <c r="FG3" s="65" t="s">
        <v>16</v>
      </c>
      <c r="FH3" s="65" t="s">
        <v>744</v>
      </c>
      <c r="FI3" s="136" t="s">
        <v>16</v>
      </c>
      <c r="FJ3" s="136" t="s">
        <v>744</v>
      </c>
      <c r="FK3" s="65" t="s">
        <v>16</v>
      </c>
      <c r="FL3" s="65" t="s">
        <v>744</v>
      </c>
      <c r="FM3" s="65" t="s">
        <v>16</v>
      </c>
      <c r="FN3" s="65" t="s">
        <v>744</v>
      </c>
      <c r="FO3" s="65" t="s">
        <v>16</v>
      </c>
      <c r="FP3" s="65" t="s">
        <v>744</v>
      </c>
      <c r="FQ3" s="65" t="s">
        <v>16</v>
      </c>
      <c r="FR3" s="65" t="s">
        <v>744</v>
      </c>
      <c r="FS3" s="65" t="s">
        <v>16</v>
      </c>
      <c r="FT3" s="65" t="s">
        <v>744</v>
      </c>
      <c r="FU3" s="136" t="s">
        <v>16</v>
      </c>
      <c r="FV3" s="136" t="s">
        <v>744</v>
      </c>
      <c r="FW3" s="98" t="s">
        <v>16</v>
      </c>
      <c r="FX3" s="98" t="s">
        <v>744</v>
      </c>
      <c r="FY3" s="151" t="s">
        <v>16</v>
      </c>
      <c r="FZ3" s="151" t="s">
        <v>744</v>
      </c>
      <c r="GA3" s="151" t="s">
        <v>16</v>
      </c>
      <c r="GB3" s="151" t="s">
        <v>744</v>
      </c>
      <c r="GC3" s="151" t="s">
        <v>16</v>
      </c>
      <c r="GD3" s="151" t="s">
        <v>744</v>
      </c>
      <c r="GE3" s="151" t="s">
        <v>16</v>
      </c>
      <c r="GF3" s="151" t="s">
        <v>744</v>
      </c>
      <c r="GG3" s="151" t="s">
        <v>16</v>
      </c>
      <c r="GH3" s="151" t="s">
        <v>744</v>
      </c>
      <c r="GI3" s="97" t="s">
        <v>16</v>
      </c>
      <c r="GJ3" s="97" t="s">
        <v>744</v>
      </c>
      <c r="GK3" s="151" t="s">
        <v>16</v>
      </c>
      <c r="GL3" s="151" t="s">
        <v>744</v>
      </c>
      <c r="GM3" s="151" t="s">
        <v>16</v>
      </c>
      <c r="GN3" s="151" t="s">
        <v>744</v>
      </c>
      <c r="GO3" s="151" t="s">
        <v>16</v>
      </c>
      <c r="GP3" s="151" t="s">
        <v>744</v>
      </c>
      <c r="GQ3" s="151" t="s">
        <v>16</v>
      </c>
      <c r="GR3" s="151" t="s">
        <v>744</v>
      </c>
      <c r="GS3" s="151" t="s">
        <v>16</v>
      </c>
      <c r="GT3" s="151" t="s">
        <v>744</v>
      </c>
      <c r="GU3" s="97" t="s">
        <v>16</v>
      </c>
      <c r="GV3" s="97" t="s">
        <v>744</v>
      </c>
      <c r="GW3" s="151" t="s">
        <v>16</v>
      </c>
      <c r="GX3" s="151" t="s">
        <v>744</v>
      </c>
      <c r="GY3" s="151" t="s">
        <v>16</v>
      </c>
      <c r="GZ3" s="151" t="s">
        <v>744</v>
      </c>
      <c r="HA3" s="151" t="s">
        <v>16</v>
      </c>
      <c r="HB3" s="151" t="s">
        <v>744</v>
      </c>
      <c r="HC3" s="151" t="s">
        <v>16</v>
      </c>
      <c r="HD3" s="151" t="s">
        <v>744</v>
      </c>
      <c r="HE3" s="151" t="s">
        <v>16</v>
      </c>
      <c r="HF3" s="151" t="s">
        <v>744</v>
      </c>
      <c r="HG3" s="97" t="s">
        <v>16</v>
      </c>
      <c r="HH3" s="97" t="s">
        <v>744</v>
      </c>
      <c r="HI3" s="151" t="s">
        <v>16</v>
      </c>
      <c r="HJ3" s="151" t="s">
        <v>744</v>
      </c>
      <c r="HK3" s="151" t="s">
        <v>16</v>
      </c>
      <c r="HL3" s="151" t="s">
        <v>744</v>
      </c>
      <c r="HM3" s="151" t="s">
        <v>16</v>
      </c>
      <c r="HN3" s="151" t="s">
        <v>744</v>
      </c>
      <c r="HO3" s="151" t="s">
        <v>16</v>
      </c>
      <c r="HP3" s="151" t="s">
        <v>744</v>
      </c>
      <c r="HQ3" s="151" t="s">
        <v>16</v>
      </c>
      <c r="HR3" s="151" t="s">
        <v>744</v>
      </c>
      <c r="HS3" s="97" t="s">
        <v>16</v>
      </c>
      <c r="HT3" s="97" t="s">
        <v>744</v>
      </c>
      <c r="HU3" s="98" t="s">
        <v>16</v>
      </c>
      <c r="HV3" s="98" t="s">
        <v>744</v>
      </c>
      <c r="HW3" s="163" t="s">
        <v>16</v>
      </c>
      <c r="HX3" s="163" t="s">
        <v>744</v>
      </c>
      <c r="HY3" s="162" t="s">
        <v>16</v>
      </c>
      <c r="HZ3" s="162" t="s">
        <v>744</v>
      </c>
      <c r="IA3" s="162" t="s">
        <v>16</v>
      </c>
      <c r="IB3" s="162" t="s">
        <v>744</v>
      </c>
      <c r="IC3" s="162" t="s">
        <v>16</v>
      </c>
      <c r="ID3" s="162" t="s">
        <v>744</v>
      </c>
      <c r="IE3" s="162" t="s">
        <v>16</v>
      </c>
      <c r="IF3" s="162" t="s">
        <v>744</v>
      </c>
      <c r="IG3" s="97" t="s">
        <v>16</v>
      </c>
      <c r="IH3" s="97" t="s">
        <v>744</v>
      </c>
      <c r="II3" s="162" t="s">
        <v>16</v>
      </c>
      <c r="IJ3" s="162" t="s">
        <v>744</v>
      </c>
      <c r="IK3" s="162" t="s">
        <v>16</v>
      </c>
      <c r="IL3" s="162" t="s">
        <v>744</v>
      </c>
      <c r="IM3" s="162" t="s">
        <v>16</v>
      </c>
      <c r="IN3" s="162" t="s">
        <v>744</v>
      </c>
      <c r="IO3" s="162" t="s">
        <v>16</v>
      </c>
      <c r="IP3" s="162" t="s">
        <v>744</v>
      </c>
      <c r="IQ3" s="162" t="s">
        <v>16</v>
      </c>
      <c r="IR3" s="162" t="s">
        <v>744</v>
      </c>
      <c r="IS3" s="97" t="s">
        <v>16</v>
      </c>
      <c r="IT3" s="97" t="s">
        <v>744</v>
      </c>
      <c r="IU3" s="162" t="s">
        <v>16</v>
      </c>
      <c r="IV3" s="162" t="s">
        <v>744</v>
      </c>
      <c r="IW3" s="162" t="s">
        <v>16</v>
      </c>
      <c r="IX3" s="162" t="s">
        <v>744</v>
      </c>
      <c r="IY3" s="162" t="s">
        <v>16</v>
      </c>
      <c r="IZ3" s="162" t="s">
        <v>744</v>
      </c>
      <c r="JA3" s="162" t="s">
        <v>16</v>
      </c>
      <c r="JB3" s="162" t="s">
        <v>744</v>
      </c>
      <c r="JC3" s="162" t="s">
        <v>16</v>
      </c>
      <c r="JD3" s="162" t="s">
        <v>744</v>
      </c>
      <c r="JE3" s="97" t="s">
        <v>16</v>
      </c>
      <c r="JF3" s="97" t="s">
        <v>744</v>
      </c>
      <c r="JG3" s="162" t="s">
        <v>16</v>
      </c>
      <c r="JH3" s="162" t="s">
        <v>744</v>
      </c>
      <c r="JI3" s="162" t="s">
        <v>16</v>
      </c>
      <c r="JJ3" s="162" t="s">
        <v>744</v>
      </c>
      <c r="JK3" s="162" t="s">
        <v>16</v>
      </c>
      <c r="JL3" s="162" t="s">
        <v>744</v>
      </c>
      <c r="JM3" s="162" t="s">
        <v>16</v>
      </c>
      <c r="JN3" s="162" t="s">
        <v>744</v>
      </c>
      <c r="JO3" s="162" t="s">
        <v>16</v>
      </c>
      <c r="JP3" s="162" t="s">
        <v>744</v>
      </c>
      <c r="JQ3" s="97" t="s">
        <v>16</v>
      </c>
      <c r="JR3" s="97" t="s">
        <v>744</v>
      </c>
      <c r="JS3" s="162" t="s">
        <v>16</v>
      </c>
      <c r="JT3" s="162" t="s">
        <v>744</v>
      </c>
      <c r="JU3" s="162" t="s">
        <v>16</v>
      </c>
      <c r="JV3" s="162" t="s">
        <v>744</v>
      </c>
      <c r="JW3" s="162" t="s">
        <v>16</v>
      </c>
      <c r="JX3" s="162" t="s">
        <v>744</v>
      </c>
      <c r="JY3" s="97" t="s">
        <v>16</v>
      </c>
      <c r="JZ3" s="97" t="s">
        <v>744</v>
      </c>
      <c r="KA3" s="98" t="s">
        <v>16</v>
      </c>
      <c r="KB3" s="98" t="s">
        <v>744</v>
      </c>
      <c r="KC3" s="182" t="s">
        <v>16</v>
      </c>
      <c r="KD3" s="182" t="s">
        <v>744</v>
      </c>
      <c r="KE3" s="182" t="s">
        <v>16</v>
      </c>
      <c r="KF3" s="182" t="s">
        <v>744</v>
      </c>
      <c r="KG3" s="97" t="s">
        <v>16</v>
      </c>
      <c r="KH3" s="97" t="s">
        <v>744</v>
      </c>
      <c r="KI3" s="182" t="s">
        <v>16</v>
      </c>
      <c r="KJ3" s="182" t="s">
        <v>744</v>
      </c>
      <c r="KK3" s="182" t="s">
        <v>16</v>
      </c>
      <c r="KL3" s="182" t="s">
        <v>744</v>
      </c>
      <c r="KM3" s="182" t="s">
        <v>16</v>
      </c>
      <c r="KN3" s="182" t="s">
        <v>744</v>
      </c>
      <c r="KO3" s="182" t="s">
        <v>16</v>
      </c>
      <c r="KP3" s="182" t="s">
        <v>744</v>
      </c>
      <c r="KQ3" s="182" t="s">
        <v>16</v>
      </c>
      <c r="KR3" s="182" t="s">
        <v>744</v>
      </c>
      <c r="KS3" s="97" t="s">
        <v>16</v>
      </c>
      <c r="KT3" s="97" t="s">
        <v>744</v>
      </c>
      <c r="KU3" s="182" t="s">
        <v>16</v>
      </c>
      <c r="KV3" s="182" t="s">
        <v>744</v>
      </c>
      <c r="KW3" s="182" t="s">
        <v>16</v>
      </c>
      <c r="KX3" s="182" t="s">
        <v>744</v>
      </c>
      <c r="KY3" s="182" t="s">
        <v>16</v>
      </c>
      <c r="KZ3" s="182" t="s">
        <v>744</v>
      </c>
      <c r="LA3" s="263" t="s">
        <v>16</v>
      </c>
      <c r="LB3" s="263" t="s">
        <v>744</v>
      </c>
      <c r="LC3" s="182" t="s">
        <v>16</v>
      </c>
      <c r="LD3" s="182" t="s">
        <v>744</v>
      </c>
      <c r="LE3" s="97" t="s">
        <v>16</v>
      </c>
      <c r="LF3" s="97" t="s">
        <v>744</v>
      </c>
      <c r="LG3" s="182" t="s">
        <v>16</v>
      </c>
      <c r="LH3" s="182" t="s">
        <v>744</v>
      </c>
      <c r="LI3" s="182" t="s">
        <v>16</v>
      </c>
      <c r="LJ3" s="182" t="s">
        <v>744</v>
      </c>
      <c r="LK3" s="182" t="s">
        <v>16</v>
      </c>
      <c r="LL3" s="182" t="s">
        <v>744</v>
      </c>
      <c r="LM3" s="182" t="s">
        <v>16</v>
      </c>
      <c r="LN3" s="182" t="s">
        <v>744</v>
      </c>
      <c r="LO3" s="182" t="s">
        <v>16</v>
      </c>
      <c r="LP3" s="182" t="s">
        <v>744</v>
      </c>
      <c r="LQ3" s="97" t="s">
        <v>16</v>
      </c>
      <c r="LR3" s="97" t="s">
        <v>744</v>
      </c>
      <c r="LS3" s="182" t="s">
        <v>16</v>
      </c>
      <c r="LT3" s="182" t="s">
        <v>744</v>
      </c>
      <c r="LU3" s="182" t="s">
        <v>16</v>
      </c>
      <c r="LV3" s="182" t="s">
        <v>744</v>
      </c>
      <c r="LW3" s="182" t="s">
        <v>16</v>
      </c>
      <c r="LX3" s="182" t="s">
        <v>744</v>
      </c>
      <c r="LY3" s="182" t="s">
        <v>16</v>
      </c>
      <c r="LZ3" s="182" t="s">
        <v>744</v>
      </c>
      <c r="MA3" s="182" t="s">
        <v>16</v>
      </c>
      <c r="MB3" s="182" t="s">
        <v>744</v>
      </c>
      <c r="MC3" s="97" t="s">
        <v>16</v>
      </c>
      <c r="MD3" s="97" t="s">
        <v>744</v>
      </c>
      <c r="ME3" s="98" t="s">
        <v>16</v>
      </c>
      <c r="MF3" s="98" t="s">
        <v>744</v>
      </c>
    </row>
    <row r="4" spans="2:344">
      <c r="B4" s="8" t="s">
        <v>46</v>
      </c>
      <c r="C4" s="4"/>
      <c r="D4" s="6"/>
      <c r="E4" s="6"/>
      <c r="F4" s="6"/>
      <c r="G4" s="6"/>
      <c r="H4" s="550" t="s">
        <v>783</v>
      </c>
      <c r="I4" s="551"/>
      <c r="J4" s="6"/>
      <c r="K4" s="6"/>
      <c r="L4" s="6"/>
      <c r="M4" s="6"/>
      <c r="N4" s="5">
        <f>SUM(D4:M4)</f>
        <v>0</v>
      </c>
      <c r="O4" s="6"/>
      <c r="P4" s="33">
        <v>0</v>
      </c>
      <c r="Q4" s="550" t="s">
        <v>783</v>
      </c>
      <c r="R4" s="551"/>
      <c r="S4" s="6"/>
      <c r="T4" s="33">
        <v>0</v>
      </c>
      <c r="U4" s="6"/>
      <c r="V4" s="33">
        <v>0</v>
      </c>
      <c r="W4" s="6"/>
      <c r="X4" s="33">
        <v>0</v>
      </c>
      <c r="Y4" s="6"/>
      <c r="Z4" s="33">
        <v>0</v>
      </c>
      <c r="AA4" s="6"/>
      <c r="AB4" s="33">
        <v>0</v>
      </c>
      <c r="AC4" s="550" t="s">
        <v>783</v>
      </c>
      <c r="AD4" s="551"/>
      <c r="AE4" s="71"/>
      <c r="AF4" s="33">
        <v>0</v>
      </c>
      <c r="AG4" s="71"/>
      <c r="AH4" s="33">
        <v>0</v>
      </c>
      <c r="AI4" s="71"/>
      <c r="AJ4" s="33">
        <v>0</v>
      </c>
      <c r="AK4" s="71"/>
      <c r="AL4" s="33">
        <v>0</v>
      </c>
      <c r="AM4" s="71"/>
      <c r="AN4" s="33">
        <v>0</v>
      </c>
      <c r="AO4" s="550" t="s">
        <v>783</v>
      </c>
      <c r="AP4" s="551"/>
      <c r="AQ4" s="71"/>
      <c r="AR4" s="33">
        <v>0</v>
      </c>
      <c r="AS4" s="71"/>
      <c r="AT4" s="33">
        <v>0</v>
      </c>
      <c r="AU4" s="71"/>
      <c r="AV4" s="33">
        <v>0</v>
      </c>
      <c r="AW4" s="71"/>
      <c r="AX4" s="33">
        <v>0</v>
      </c>
      <c r="AY4" s="71"/>
      <c r="AZ4" s="33">
        <v>0</v>
      </c>
      <c r="BA4" s="550" t="s">
        <v>783</v>
      </c>
      <c r="BB4" s="551"/>
      <c r="BC4" s="71"/>
      <c r="BD4" s="33">
        <v>0</v>
      </c>
      <c r="BE4" s="71"/>
      <c r="BF4" s="33">
        <v>0</v>
      </c>
      <c r="BG4" s="71"/>
      <c r="BH4" s="33">
        <v>0</v>
      </c>
      <c r="BI4" s="71"/>
      <c r="BJ4" s="33">
        <v>0</v>
      </c>
      <c r="BK4" s="71"/>
      <c r="BL4" s="33">
        <v>0</v>
      </c>
      <c r="BM4" s="550" t="s">
        <v>783</v>
      </c>
      <c r="BN4" s="551"/>
      <c r="BO4" s="72">
        <f>SUM(O4,S4,U4,W4,Y4,AA4,AE4,AG4,AI4,AK4,AM4,AQ4,AS4,AU4,AW4,AY4,BC4,BE4, BG4, BI4, BK4)</f>
        <v>0</v>
      </c>
      <c r="BP4" s="77">
        <f>AVERAGE(P4,T4,V4,X4,Z4,AB4,AF4,AH4,AJ4,AL4,AN4,AR4,AT4,AV4,AX4,AZ4,BD4,BF4, BH4, BJ4, BL4)</f>
        <v>0</v>
      </c>
      <c r="BQ4" s="3"/>
      <c r="BR4" s="25">
        <v>0</v>
      </c>
      <c r="BS4" s="3"/>
      <c r="BT4" s="25">
        <v>0</v>
      </c>
      <c r="BU4" s="3"/>
      <c r="BV4" s="25">
        <v>0</v>
      </c>
      <c r="BW4" s="3"/>
      <c r="BX4" s="25">
        <v>0</v>
      </c>
      <c r="BY4" s="3"/>
      <c r="BZ4" s="25">
        <v>0</v>
      </c>
      <c r="CA4" s="23">
        <f>SUM(BQ4,BS4,BU4,BW4,BY4)</f>
        <v>0</v>
      </c>
      <c r="CB4" s="83">
        <f>AVERAGE(BR4,BT4,BV4,BX4,BZ4)</f>
        <v>0</v>
      </c>
      <c r="CC4" s="3"/>
      <c r="CD4" s="25">
        <v>0</v>
      </c>
      <c r="CE4" s="3"/>
      <c r="CF4" s="25">
        <v>0</v>
      </c>
      <c r="CG4" s="3"/>
      <c r="CH4" s="25">
        <v>0</v>
      </c>
      <c r="CI4" s="3"/>
      <c r="CJ4" s="25">
        <v>0</v>
      </c>
      <c r="CK4" s="3"/>
      <c r="CL4" s="25">
        <v>0</v>
      </c>
      <c r="CM4" s="23">
        <f>SUM(CC4,CE4,CG4,CI4,CK4)</f>
        <v>0</v>
      </c>
      <c r="CN4" s="83">
        <f>AVERAGE(CD4,CF4,CH4,CJ4,CL4)</f>
        <v>0</v>
      </c>
      <c r="CO4" s="190"/>
      <c r="CP4" s="190">
        <v>0</v>
      </c>
      <c r="CQ4" s="3"/>
      <c r="CR4" s="25">
        <v>0</v>
      </c>
      <c r="CS4" s="3"/>
      <c r="CT4" s="25">
        <v>0</v>
      </c>
      <c r="CU4" s="3"/>
      <c r="CV4" s="25">
        <v>0</v>
      </c>
      <c r="CW4" s="3"/>
      <c r="CX4" s="25">
        <v>0</v>
      </c>
      <c r="CY4" s="23">
        <f>SUM(CO4,CQ4,CS4,CU4,CW4)</f>
        <v>0</v>
      </c>
      <c r="CZ4" s="83">
        <f>AVERAGE(CR4,CT4,CV4,CX4)</f>
        <v>0</v>
      </c>
      <c r="DA4" s="3"/>
      <c r="DB4" s="25">
        <v>0</v>
      </c>
      <c r="DC4" s="3"/>
      <c r="DD4" s="25">
        <v>0</v>
      </c>
      <c r="DE4" s="3"/>
      <c r="DF4" s="25">
        <v>0</v>
      </c>
      <c r="DG4" s="3"/>
      <c r="DH4" s="25">
        <v>0</v>
      </c>
      <c r="DI4" s="3"/>
      <c r="DJ4" s="25">
        <v>0</v>
      </c>
      <c r="DK4" s="23">
        <f>SUM(DA4,DC4,DE4,DG4,DI4)</f>
        <v>0</v>
      </c>
      <c r="DL4" s="83">
        <f>AVERAGE(DB4,DD4,DF4,DH4,DJ4)</f>
        <v>0</v>
      </c>
      <c r="DM4" s="23" t="s">
        <v>784</v>
      </c>
      <c r="DN4" s="23">
        <v>0</v>
      </c>
      <c r="DO4" s="23" t="s">
        <v>785</v>
      </c>
      <c r="DP4" s="23">
        <v>0</v>
      </c>
      <c r="DQ4" s="84">
        <f>SUM(BQ4,BS4,BU4,BW4,BY4,CC4,CE4,CG4,CI4,CK4,CO4,CQ4,CS4,CU4,CW4,DA4,DC4,DE4,DG4,DI4,DM4,DO4)</f>
        <v>0</v>
      </c>
      <c r="DR4" s="85">
        <f>AVERAGE(BR4,BT4,BV4,BX4,BZ4,CD4,CF4,CH4,CJ4,CL4,CR4,CT4,CV4,CX4,DB4,DD4,DF4,DH4,DJ4)</f>
        <v>0</v>
      </c>
      <c r="DS4" s="109"/>
      <c r="DT4" s="109">
        <v>0</v>
      </c>
      <c r="DU4" s="190"/>
      <c r="DV4" s="202">
        <v>0</v>
      </c>
      <c r="DW4" s="190"/>
      <c r="DX4" s="202">
        <v>0</v>
      </c>
      <c r="DY4" s="23">
        <f>SUM(DS4,DU4,DW4)</f>
        <v>0</v>
      </c>
      <c r="DZ4" s="83">
        <f t="shared" ref="DZ4:DZ5" si="0">AVERAGE(DT4,DV4,DX4)</f>
        <v>0</v>
      </c>
      <c r="EA4" s="3"/>
      <c r="EB4" s="127">
        <v>0</v>
      </c>
      <c r="EC4" s="3"/>
      <c r="ED4" s="127">
        <v>0</v>
      </c>
      <c r="EE4" s="3"/>
      <c r="EF4" s="127">
        <v>0</v>
      </c>
      <c r="EG4" s="3"/>
      <c r="EH4" s="127">
        <v>0</v>
      </c>
      <c r="EI4" s="3"/>
      <c r="EJ4" s="127">
        <v>0</v>
      </c>
      <c r="EK4" s="23">
        <f>SUM(EA4,EC4,EE4,EG4,EI4)</f>
        <v>0</v>
      </c>
      <c r="EL4" s="83">
        <f>AVERAGE(EB4,ED4,EF4,EH4,EJ4)</f>
        <v>0</v>
      </c>
      <c r="EM4" s="71"/>
      <c r="EN4" s="127">
        <v>0</v>
      </c>
      <c r="EO4" s="71"/>
      <c r="EP4" s="127">
        <v>0</v>
      </c>
      <c r="EQ4" s="71"/>
      <c r="ER4" s="127">
        <v>0</v>
      </c>
      <c r="ES4" s="71"/>
      <c r="ET4" s="127">
        <v>0</v>
      </c>
      <c r="EU4" s="71"/>
      <c r="EV4" s="127">
        <v>0</v>
      </c>
      <c r="EW4" s="23">
        <f t="shared" ref="EW4:EW5" si="1">SUM(EU4,ES4,EQ4,EO4,EM4)</f>
        <v>0</v>
      </c>
      <c r="EX4" s="83">
        <f t="shared" ref="EX4:EX5" si="2">AVERAGE(EV4,ET4,ER4,EP4,EN4)</f>
        <v>0</v>
      </c>
      <c r="EY4" s="71"/>
      <c r="EZ4" s="127">
        <v>0</v>
      </c>
      <c r="FA4" s="71"/>
      <c r="FB4" s="127">
        <v>0</v>
      </c>
      <c r="FC4" s="71"/>
      <c r="FD4" s="127">
        <v>0</v>
      </c>
      <c r="FE4" s="71"/>
      <c r="FF4" s="127">
        <v>0</v>
      </c>
      <c r="FG4" s="71"/>
      <c r="FH4" s="127">
        <v>0</v>
      </c>
      <c r="FI4" s="23">
        <f t="shared" ref="FI4:FI5" si="3">SUM(FG4,FE4,FC4,FA4,EY4)</f>
        <v>0</v>
      </c>
      <c r="FJ4" s="83">
        <f t="shared" ref="FJ4:FJ5" si="4">AVERAGE(FH4,FF4,FD4,FB4,EZ4)</f>
        <v>0</v>
      </c>
      <c r="FK4" s="71"/>
      <c r="FL4" s="127">
        <v>0</v>
      </c>
      <c r="FM4" s="71"/>
      <c r="FN4" s="127">
        <v>0</v>
      </c>
      <c r="FO4" s="71"/>
      <c r="FP4" s="127">
        <v>0</v>
      </c>
      <c r="FQ4" s="71"/>
      <c r="FR4" s="127">
        <v>0</v>
      </c>
      <c r="FS4" s="71"/>
      <c r="FT4" s="127">
        <v>0</v>
      </c>
      <c r="FU4" s="23">
        <f t="shared" ref="FU4:FU5" si="5">SUM(FS4,FQ4,FO4,FM4,FK4)</f>
        <v>0</v>
      </c>
      <c r="FV4" s="83">
        <f t="shared" ref="FV4:FV5" si="6">AVERAGE(FT4,FR4,FP4,FN4,FL4)</f>
        <v>0</v>
      </c>
      <c r="FW4" s="84">
        <f>SUM(DY4,EK4,EW4,FI4,FU4)</f>
        <v>0</v>
      </c>
      <c r="FX4" s="134">
        <f>AVERAGE(DZ4,EL4,EX4,FJ4,FV4)</f>
        <v>0</v>
      </c>
      <c r="FY4" s="3"/>
      <c r="FZ4" s="25">
        <v>0</v>
      </c>
      <c r="GA4" s="3"/>
      <c r="GB4" s="25">
        <v>0</v>
      </c>
      <c r="GC4" s="3"/>
      <c r="GD4" s="25">
        <v>0</v>
      </c>
      <c r="GE4" s="3"/>
      <c r="GF4" s="25">
        <v>0</v>
      </c>
      <c r="GG4" s="3"/>
      <c r="GH4" s="25">
        <v>0</v>
      </c>
      <c r="GI4" s="23">
        <f>SUM(FY4,GA4,GC4,GE4,GG4)</f>
        <v>0</v>
      </c>
      <c r="GJ4" s="83">
        <f>AVERAGE(FZ4,GB4,GD4,GF4,GH4)</f>
        <v>0</v>
      </c>
      <c r="GK4" s="3"/>
      <c r="GL4" s="25">
        <v>0</v>
      </c>
      <c r="GM4" s="3"/>
      <c r="GN4" s="25">
        <v>0</v>
      </c>
      <c r="GO4" s="3"/>
      <c r="GP4" s="25">
        <v>0</v>
      </c>
      <c r="GQ4" s="3"/>
      <c r="GR4" s="25">
        <v>0</v>
      </c>
      <c r="GS4" s="3"/>
      <c r="GT4" s="25">
        <v>0</v>
      </c>
      <c r="GU4" s="23">
        <f>SUM(GK4,GM4,GO4,GQ4,GS4)</f>
        <v>0</v>
      </c>
      <c r="GV4" s="83">
        <f>AVERAGE(GL4,GN4,GP4,GR4,GT4)</f>
        <v>0</v>
      </c>
      <c r="GW4" s="3"/>
      <c r="GX4" s="25">
        <v>0</v>
      </c>
      <c r="GY4" s="3"/>
      <c r="GZ4" s="25">
        <v>0</v>
      </c>
      <c r="HA4" s="3"/>
      <c r="HB4" s="25">
        <v>0</v>
      </c>
      <c r="HC4" s="3"/>
      <c r="HD4" s="25">
        <v>0</v>
      </c>
      <c r="HE4" s="3"/>
      <c r="HF4" s="25">
        <v>0</v>
      </c>
      <c r="HG4" s="23">
        <f>SUM(GW4,GY4,HA4,HC4,HE4)</f>
        <v>0</v>
      </c>
      <c r="HH4" s="83">
        <f>AVERAGE(GX4,GZ4,HB4,HD4,HF4)</f>
        <v>0</v>
      </c>
      <c r="HI4" s="3"/>
      <c r="HJ4" s="25">
        <v>0</v>
      </c>
      <c r="HK4" s="3"/>
      <c r="HL4" s="25">
        <v>0</v>
      </c>
      <c r="HM4" s="3"/>
      <c r="HN4" s="25">
        <v>0</v>
      </c>
      <c r="HO4" s="3"/>
      <c r="HP4" s="25">
        <v>0</v>
      </c>
      <c r="HQ4" s="3"/>
      <c r="HR4" s="25">
        <v>0</v>
      </c>
      <c r="HS4" s="23">
        <f t="shared" ref="HS4:HS8" si="7">SUM(HI4,HK4,HM4,HO4,HQ4)</f>
        <v>0</v>
      </c>
      <c r="HT4" s="83">
        <f t="shared" ref="HT4:HT8" si="8">AVERAGE(HJ4,HL4,HN4,HP4,HR4)</f>
        <v>0</v>
      </c>
      <c r="HU4" s="84">
        <f>SUM(GI4,GU4,HG4,HS4)</f>
        <v>0</v>
      </c>
      <c r="HV4" s="134">
        <f>AVERAGE(GJ4,GV4,HH4,HT4)</f>
        <v>0</v>
      </c>
      <c r="HW4" s="164"/>
      <c r="HX4" s="165">
        <v>0</v>
      </c>
      <c r="HY4" s="3"/>
      <c r="HZ4" s="25">
        <v>0</v>
      </c>
      <c r="IA4" s="3"/>
      <c r="IB4" s="25">
        <v>0</v>
      </c>
      <c r="IC4" s="3"/>
      <c r="ID4" s="25">
        <v>0</v>
      </c>
      <c r="IE4" s="3"/>
      <c r="IF4" s="25">
        <v>0</v>
      </c>
      <c r="IG4" s="23">
        <f>SUM(HW4,HY4,IA4,IC4,IE4)</f>
        <v>0</v>
      </c>
      <c r="IH4" s="83">
        <f>AVERAGE(HX4,HZ4,IB4,ID4,IF4)</f>
        <v>0</v>
      </c>
      <c r="II4" s="3"/>
      <c r="IJ4" s="25">
        <v>0</v>
      </c>
      <c r="IK4" s="3"/>
      <c r="IL4" s="25">
        <v>0</v>
      </c>
      <c r="IM4" s="3"/>
      <c r="IN4" s="25">
        <v>0</v>
      </c>
      <c r="IO4" s="3"/>
      <c r="IP4" s="25">
        <v>0</v>
      </c>
      <c r="IQ4" s="3"/>
      <c r="IR4" s="25">
        <v>0</v>
      </c>
      <c r="IS4" s="23">
        <f>SUM(II4,IK4,IM4,IO4,IQ4)</f>
        <v>0</v>
      </c>
      <c r="IT4" s="83">
        <f>AVERAGE(IJ4,IL4,IN4,IP4,IR4)</f>
        <v>0</v>
      </c>
      <c r="IU4" s="3"/>
      <c r="IV4" s="25">
        <v>0</v>
      </c>
      <c r="IW4" s="3"/>
      <c r="IX4" s="25">
        <v>0</v>
      </c>
      <c r="IY4" s="3"/>
      <c r="IZ4" s="25">
        <v>0</v>
      </c>
      <c r="JA4" s="3"/>
      <c r="JB4" s="25">
        <v>0</v>
      </c>
      <c r="JC4" s="3"/>
      <c r="JD4" s="25">
        <v>0</v>
      </c>
      <c r="JE4" s="23">
        <f>SUM(IU4,IW4,IY4,JA4,JC4)</f>
        <v>0</v>
      </c>
      <c r="JF4" s="83">
        <f>AVERAGE(IV4,IX4,IZ4,JB4,JD4)</f>
        <v>0</v>
      </c>
      <c r="JG4" s="3"/>
      <c r="JH4" s="25">
        <v>0</v>
      </c>
      <c r="JI4" s="3"/>
      <c r="JJ4" s="25">
        <v>0</v>
      </c>
      <c r="JK4" s="3"/>
      <c r="JL4" s="25">
        <v>0</v>
      </c>
      <c r="JM4" s="3"/>
      <c r="JN4" s="25">
        <v>0</v>
      </c>
      <c r="JO4" s="3"/>
      <c r="JP4" s="25">
        <v>0</v>
      </c>
      <c r="JQ4" s="23">
        <f>SUM(JG4,JI4,JK4,JM4,JO4)</f>
        <v>0</v>
      </c>
      <c r="JR4" s="83">
        <f>AVERAGE(JH4,JJ4,JL4,JN4,JP4)</f>
        <v>0</v>
      </c>
      <c r="JS4" s="3"/>
      <c r="JT4" s="25">
        <v>0</v>
      </c>
      <c r="JU4" s="3"/>
      <c r="JV4" s="25">
        <v>0</v>
      </c>
      <c r="JW4" s="3"/>
      <c r="JX4" s="25">
        <v>0</v>
      </c>
      <c r="JY4" s="23">
        <f>SUM(JS4,JU4,JW4)</f>
        <v>0</v>
      </c>
      <c r="JZ4" s="83">
        <f>AVERAGE(JT4,JV4,JX4)</f>
        <v>0</v>
      </c>
      <c r="KA4" s="84">
        <f>SUM(IG4,IS4,JE4,JQ4,JY4)</f>
        <v>0</v>
      </c>
      <c r="KB4" s="134">
        <f t="shared" ref="KB4:KB8" si="9">AVERAGE(IH4,IT4,JF4,JR4,JZ4)</f>
        <v>0</v>
      </c>
      <c r="KC4" s="3"/>
      <c r="KD4" s="25">
        <v>0</v>
      </c>
      <c r="KE4" s="3"/>
      <c r="KF4" s="25">
        <v>0</v>
      </c>
      <c r="KG4" s="23">
        <f>SUM(KC4,KE4)</f>
        <v>0</v>
      </c>
      <c r="KH4" s="83">
        <f>AVERAGE(KB4,KD4,KF4)</f>
        <v>0</v>
      </c>
      <c r="KI4" s="3"/>
      <c r="KJ4" s="25">
        <v>0</v>
      </c>
      <c r="KK4" s="3"/>
      <c r="KL4" s="25">
        <v>0</v>
      </c>
      <c r="KM4" s="3"/>
      <c r="KN4" s="25">
        <v>0</v>
      </c>
      <c r="KO4" s="3"/>
      <c r="KP4" s="25">
        <v>0</v>
      </c>
      <c r="KQ4" s="3"/>
      <c r="KR4" s="25">
        <v>0</v>
      </c>
      <c r="KS4" s="23">
        <f>SUM(KI4,KK4,KM4,KO4,KQ4)</f>
        <v>0</v>
      </c>
      <c r="KT4" s="83">
        <f>AVERAGE(KJ4,KL4,KN4,KP4,KR4)</f>
        <v>0</v>
      </c>
      <c r="KU4" s="3"/>
      <c r="KV4" s="25">
        <v>0</v>
      </c>
      <c r="KW4" s="3"/>
      <c r="KX4" s="25">
        <v>0</v>
      </c>
      <c r="KY4" s="3"/>
      <c r="KZ4" s="25">
        <v>0</v>
      </c>
      <c r="LA4" s="264"/>
      <c r="LB4" s="265">
        <v>0</v>
      </c>
      <c r="LC4" s="3"/>
      <c r="LD4" s="25">
        <v>0</v>
      </c>
      <c r="LE4" s="23">
        <f>SUM(KU4,KW4,KY4,LA4,LC4)</f>
        <v>0</v>
      </c>
      <c r="LF4" s="83">
        <f>AVERAGE(KV4,KX4,KZ4,LB4,LD4)</f>
        <v>0</v>
      </c>
      <c r="LG4" s="3"/>
      <c r="LH4" s="25">
        <v>0</v>
      </c>
      <c r="LI4" s="3"/>
      <c r="LJ4" s="25">
        <v>0</v>
      </c>
      <c r="LK4" s="3"/>
      <c r="LL4" s="25">
        <v>0</v>
      </c>
      <c r="LM4" s="3"/>
      <c r="LN4" s="25">
        <v>0</v>
      </c>
      <c r="LO4" s="3"/>
      <c r="LP4" s="25">
        <v>0</v>
      </c>
      <c r="LQ4" s="23">
        <f>SUM(LG4,LI4,LK4,LM4,LO4)</f>
        <v>0</v>
      </c>
      <c r="LR4" s="83">
        <f>AVERAGE(LH4,LJ4,LL4,LN4,LP4)</f>
        <v>0</v>
      </c>
      <c r="LS4" s="3"/>
      <c r="LT4" s="25">
        <v>0</v>
      </c>
      <c r="LU4" s="3"/>
      <c r="LV4" s="25">
        <v>0</v>
      </c>
      <c r="LW4" s="3"/>
      <c r="LX4" s="25">
        <v>0</v>
      </c>
      <c r="LY4" s="3"/>
      <c r="LZ4" s="25">
        <v>0</v>
      </c>
      <c r="MA4" s="3"/>
      <c r="MB4" s="25">
        <v>0</v>
      </c>
      <c r="MC4" s="23">
        <f>SUM(LS4,LU4,LW4,LY4,MA4)</f>
        <v>0</v>
      </c>
      <c r="MD4" s="83">
        <f>AVERAGE(LT4,LV4,LX4,LZ4,MB4)</f>
        <v>0</v>
      </c>
      <c r="ME4" s="84">
        <f>SUM(KG4,KS4,LE4,LQ4,MC4)</f>
        <v>0</v>
      </c>
      <c r="MF4" s="134">
        <f>AVERAGE(KH4,KT4,LF4,LR4,MD4)</f>
        <v>0</v>
      </c>
    </row>
    <row r="5" spans="2:344">
      <c r="B5" s="8" t="s">
        <v>48</v>
      </c>
      <c r="C5" s="4"/>
      <c r="D5" s="6"/>
      <c r="E5" s="6"/>
      <c r="F5" s="6"/>
      <c r="G5" s="6"/>
      <c r="H5" s="552"/>
      <c r="I5" s="553"/>
      <c r="J5" s="6"/>
      <c r="K5" s="6"/>
      <c r="L5" s="6"/>
      <c r="M5" s="6"/>
      <c r="N5" s="5">
        <f t="shared" ref="N5:N7" si="10">SUM(D5:M5)</f>
        <v>0</v>
      </c>
      <c r="O5" s="6"/>
      <c r="P5" s="33">
        <v>0</v>
      </c>
      <c r="Q5" s="552"/>
      <c r="R5" s="553"/>
      <c r="S5" s="6"/>
      <c r="T5" s="33">
        <v>0</v>
      </c>
      <c r="U5" s="6"/>
      <c r="V5" s="33">
        <v>0</v>
      </c>
      <c r="W5" s="6"/>
      <c r="X5" s="33">
        <v>0</v>
      </c>
      <c r="Y5" s="6"/>
      <c r="Z5" s="33">
        <v>0</v>
      </c>
      <c r="AA5" s="6"/>
      <c r="AB5" s="33">
        <v>0</v>
      </c>
      <c r="AC5" s="552"/>
      <c r="AD5" s="553"/>
      <c r="AE5" s="71"/>
      <c r="AF5" s="33">
        <v>0</v>
      </c>
      <c r="AG5" s="71"/>
      <c r="AH5" s="33">
        <v>0</v>
      </c>
      <c r="AI5" s="71"/>
      <c r="AJ5" s="33">
        <v>0</v>
      </c>
      <c r="AK5" s="71"/>
      <c r="AL5" s="33">
        <v>0</v>
      </c>
      <c r="AM5" s="71"/>
      <c r="AN5" s="33">
        <v>0</v>
      </c>
      <c r="AO5" s="552"/>
      <c r="AP5" s="553"/>
      <c r="AQ5" s="71"/>
      <c r="AR5" s="33">
        <v>0</v>
      </c>
      <c r="AS5" s="71"/>
      <c r="AT5" s="33">
        <v>0</v>
      </c>
      <c r="AU5" s="71"/>
      <c r="AV5" s="33">
        <v>0</v>
      </c>
      <c r="AW5" s="71"/>
      <c r="AX5" s="33">
        <v>0</v>
      </c>
      <c r="AY5" s="71"/>
      <c r="AZ5" s="33">
        <v>0</v>
      </c>
      <c r="BA5" s="552"/>
      <c r="BB5" s="553"/>
      <c r="BC5" s="71"/>
      <c r="BD5" s="33">
        <v>0</v>
      </c>
      <c r="BE5" s="71"/>
      <c r="BF5" s="33">
        <v>0</v>
      </c>
      <c r="BG5" s="71"/>
      <c r="BH5" s="33">
        <v>0</v>
      </c>
      <c r="BI5" s="71"/>
      <c r="BJ5" s="33">
        <v>0</v>
      </c>
      <c r="BK5" s="71"/>
      <c r="BL5" s="33">
        <v>0</v>
      </c>
      <c r="BM5" s="552"/>
      <c r="BN5" s="553"/>
      <c r="BO5" s="72">
        <f t="shared" ref="BO5:BO11" si="11">SUM(O5,S5,U5,W5,Y5,AA5,AE5,AG5,AI5,AK5,AM5,AQ5,AS5,AU5,AW5,AY5,BC5,BE5, BG5, BI5, BK5)</f>
        <v>0</v>
      </c>
      <c r="BP5" s="77">
        <f t="shared" ref="BP5:BP11" si="12">AVERAGE(P5,T5,V5,X5,Z5,AB5,AF5,AH5,AJ5,AL5,AN5,AR5,AT5,AV5,AX5,AZ5,BD5,BF5, BH5, BJ5, BL5)</f>
        <v>0</v>
      </c>
      <c r="BQ5" s="3"/>
      <c r="BR5" s="25">
        <v>0</v>
      </c>
      <c r="BS5" s="3"/>
      <c r="BT5" s="25">
        <v>0</v>
      </c>
      <c r="BU5" s="3"/>
      <c r="BV5" s="25">
        <v>0</v>
      </c>
      <c r="BW5" s="3"/>
      <c r="BX5" s="25">
        <v>0</v>
      </c>
      <c r="BY5" s="3"/>
      <c r="BZ5" s="25">
        <v>0</v>
      </c>
      <c r="CA5" s="23">
        <f t="shared" ref="CA5:CA11" si="13">SUM(BQ5,BS5,BU5,BW5,BY5)</f>
        <v>0</v>
      </c>
      <c r="CB5" s="83">
        <f t="shared" ref="CB5:CB11" si="14">AVERAGE(BR5,BT5,BV5,BX5,BZ5)</f>
        <v>0</v>
      </c>
      <c r="CC5" s="3"/>
      <c r="CD5" s="25">
        <v>0</v>
      </c>
      <c r="CE5" s="3"/>
      <c r="CF5" s="25">
        <v>0</v>
      </c>
      <c r="CG5" s="3"/>
      <c r="CH5" s="25">
        <v>0</v>
      </c>
      <c r="CI5" s="3"/>
      <c r="CJ5" s="25">
        <v>0</v>
      </c>
      <c r="CK5" s="3"/>
      <c r="CL5" s="25">
        <v>0</v>
      </c>
      <c r="CM5" s="23">
        <f t="shared" ref="CM5:CM10" si="15">SUM(CC5,CE5,CG5,CI5,CK5)</f>
        <v>0</v>
      </c>
      <c r="CN5" s="83">
        <f t="shared" ref="CN5:CN11" si="16">AVERAGE(CD5,CF5,CH5,CJ5,CL5)</f>
        <v>0</v>
      </c>
      <c r="CO5" s="190"/>
      <c r="CP5" s="190">
        <v>0</v>
      </c>
      <c r="CQ5" s="3"/>
      <c r="CR5" s="25">
        <v>0</v>
      </c>
      <c r="CS5" s="3"/>
      <c r="CT5" s="25">
        <v>0</v>
      </c>
      <c r="CU5" s="3"/>
      <c r="CV5" s="25">
        <v>0</v>
      </c>
      <c r="CW5" s="3"/>
      <c r="CX5" s="25">
        <v>0</v>
      </c>
      <c r="CY5" s="23">
        <f t="shared" ref="CY5:CY11" si="17">SUM(CO5,CQ5,CS5,CU5,CW5)</f>
        <v>0</v>
      </c>
      <c r="CZ5" s="83">
        <f t="shared" ref="CZ5:CZ11" si="18">AVERAGE(CR5,CT5,CV5,CX5)</f>
        <v>0</v>
      </c>
      <c r="DA5" s="3"/>
      <c r="DB5" s="25">
        <v>0</v>
      </c>
      <c r="DC5" s="3"/>
      <c r="DD5" s="25">
        <v>0</v>
      </c>
      <c r="DE5" s="3"/>
      <c r="DF5" s="25">
        <v>0</v>
      </c>
      <c r="DG5" s="3"/>
      <c r="DH5" s="25">
        <v>0</v>
      </c>
      <c r="DI5" s="3"/>
      <c r="DJ5" s="25">
        <v>0</v>
      </c>
      <c r="DK5" s="23">
        <f t="shared" ref="DK5:DK7" si="19">SUM(DA5,DC5,DE5,DG5,DI5)</f>
        <v>0</v>
      </c>
      <c r="DL5" s="83">
        <f t="shared" ref="DL5:DL7" si="20">AVERAGE(DB5,DD5,DF5,DH5,DJ5)</f>
        <v>0</v>
      </c>
      <c r="DM5" s="23"/>
      <c r="DN5" s="23">
        <v>0</v>
      </c>
      <c r="DO5" s="23"/>
      <c r="DP5" s="23">
        <v>0</v>
      </c>
      <c r="DQ5" s="84">
        <f t="shared" ref="DQ5:DQ11" si="21">SUM(BQ5,BS5,BU5,BW5,BY5,CC5,CE5,CG5,CI5,CK5,CO5,CQ5,CS5,CU5,CW5,DA5,DC5,DE5,DG5,DI5,DM5,DO5)</f>
        <v>0</v>
      </c>
      <c r="DR5" s="85">
        <f t="shared" ref="DR5:DR11" si="22">AVERAGE(BR5,BT5,BV5,BX5,BZ5,CD5,CF5,CH5,CJ5,CL5,CR5,CT5,CV5,CX5,DB5,DD5,DF5,DH5,DJ5)</f>
        <v>0</v>
      </c>
      <c r="DS5" s="109"/>
      <c r="DT5" s="109">
        <v>0</v>
      </c>
      <c r="DU5" s="190"/>
      <c r="DV5" s="202">
        <v>0</v>
      </c>
      <c r="DW5" s="190"/>
      <c r="DX5" s="202">
        <v>0</v>
      </c>
      <c r="DY5" s="23">
        <f>SUM(DS5,DU5,DW5)</f>
        <v>0</v>
      </c>
      <c r="DZ5" s="83">
        <f t="shared" si="0"/>
        <v>0</v>
      </c>
      <c r="EA5" s="3"/>
      <c r="EB5" s="127">
        <v>0</v>
      </c>
      <c r="EC5" s="3"/>
      <c r="ED5" s="127">
        <v>0</v>
      </c>
      <c r="EE5" s="3"/>
      <c r="EF5" s="127">
        <v>0</v>
      </c>
      <c r="EG5" s="3"/>
      <c r="EH5" s="127">
        <v>0</v>
      </c>
      <c r="EI5" s="3"/>
      <c r="EJ5" s="127">
        <v>0</v>
      </c>
      <c r="EK5" s="23">
        <f t="shared" ref="EK5" si="23">SUM(EA5,EC5,EE5,EG5,EI5)</f>
        <v>0</v>
      </c>
      <c r="EL5" s="83">
        <f t="shared" ref="EL5:EL8" si="24">AVERAGE(EB5,ED5,EF5,EH5,EJ5)</f>
        <v>0</v>
      </c>
      <c r="EM5" s="71"/>
      <c r="EN5" s="127">
        <v>0</v>
      </c>
      <c r="EO5" s="71"/>
      <c r="EP5" s="127">
        <v>0</v>
      </c>
      <c r="EQ5" s="71"/>
      <c r="ER5" s="127">
        <v>0</v>
      </c>
      <c r="ES5" s="71"/>
      <c r="ET5" s="127">
        <v>0</v>
      </c>
      <c r="EU5" s="71"/>
      <c r="EV5" s="127">
        <v>0</v>
      </c>
      <c r="EW5" s="23">
        <f t="shared" si="1"/>
        <v>0</v>
      </c>
      <c r="EX5" s="83">
        <f t="shared" si="2"/>
        <v>0</v>
      </c>
      <c r="EY5" s="71"/>
      <c r="EZ5" s="127">
        <v>0</v>
      </c>
      <c r="FA5" s="71"/>
      <c r="FB5" s="127">
        <v>0</v>
      </c>
      <c r="FC5" s="71"/>
      <c r="FD5" s="127">
        <v>0</v>
      </c>
      <c r="FE5" s="71"/>
      <c r="FF5" s="127">
        <v>0</v>
      </c>
      <c r="FG5" s="71"/>
      <c r="FH5" s="127">
        <v>0</v>
      </c>
      <c r="FI5" s="23">
        <f t="shared" si="3"/>
        <v>0</v>
      </c>
      <c r="FJ5" s="83">
        <f t="shared" si="4"/>
        <v>0</v>
      </c>
      <c r="FK5" s="71"/>
      <c r="FL5" s="127">
        <v>0</v>
      </c>
      <c r="FM5" s="71"/>
      <c r="FN5" s="127">
        <v>0</v>
      </c>
      <c r="FO5" s="71"/>
      <c r="FP5" s="127">
        <v>0</v>
      </c>
      <c r="FQ5" s="71"/>
      <c r="FR5" s="127">
        <v>0</v>
      </c>
      <c r="FS5" s="71"/>
      <c r="FT5" s="127">
        <v>0</v>
      </c>
      <c r="FU5" s="23">
        <f t="shared" si="5"/>
        <v>0</v>
      </c>
      <c r="FV5" s="83">
        <f t="shared" si="6"/>
        <v>0</v>
      </c>
      <c r="FW5" s="84">
        <f t="shared" ref="FW5:FW6" si="25">SUM(DY5,EK5,EW5,FI5,FU5)</f>
        <v>0</v>
      </c>
      <c r="FX5" s="134">
        <f t="shared" ref="FX5:FX8" si="26">AVERAGE(DZ5,EL5,EX5,FJ5,FV5)</f>
        <v>0</v>
      </c>
      <c r="FY5" s="3"/>
      <c r="FZ5" s="25">
        <v>0</v>
      </c>
      <c r="GA5" s="3"/>
      <c r="GB5" s="25">
        <v>0</v>
      </c>
      <c r="GC5" s="3"/>
      <c r="GD5" s="25">
        <v>0</v>
      </c>
      <c r="GE5" s="3"/>
      <c r="GF5" s="25">
        <v>0</v>
      </c>
      <c r="GG5" s="3"/>
      <c r="GH5" s="25">
        <v>0</v>
      </c>
      <c r="GI5" s="23">
        <f t="shared" ref="GI5" si="27">SUM(FY5,GA5,GC5,GE5,GG5)</f>
        <v>0</v>
      </c>
      <c r="GJ5" s="83">
        <f t="shared" ref="GJ5:GJ8" si="28">AVERAGE(FZ5,GB5,GD5,GF5,GH5)</f>
        <v>0</v>
      </c>
      <c r="GK5" s="3"/>
      <c r="GL5" s="25">
        <v>0</v>
      </c>
      <c r="GM5" s="3"/>
      <c r="GN5" s="25">
        <v>0</v>
      </c>
      <c r="GO5" s="3"/>
      <c r="GP5" s="25">
        <v>0</v>
      </c>
      <c r="GQ5" s="3"/>
      <c r="GR5" s="25">
        <v>0</v>
      </c>
      <c r="GS5" s="3"/>
      <c r="GT5" s="25">
        <v>0</v>
      </c>
      <c r="GU5" s="23">
        <f t="shared" ref="GU5" si="29">SUM(GK5,GM5,GO5,GQ5,GS5)</f>
        <v>0</v>
      </c>
      <c r="GV5" s="83">
        <f t="shared" ref="GV5:GV8" si="30">AVERAGE(GL5,GN5,GP5,GR5,GT5)</f>
        <v>0</v>
      </c>
      <c r="GW5" s="3"/>
      <c r="GX5" s="25">
        <v>0</v>
      </c>
      <c r="GY5" s="3"/>
      <c r="GZ5" s="25">
        <v>0</v>
      </c>
      <c r="HA5" s="3"/>
      <c r="HB5" s="25">
        <v>0</v>
      </c>
      <c r="HC5" s="3"/>
      <c r="HD5" s="25">
        <v>0</v>
      </c>
      <c r="HE5" s="3"/>
      <c r="HF5" s="25">
        <v>0</v>
      </c>
      <c r="HG5" s="23">
        <f t="shared" ref="HG5" si="31">SUM(GW5,GY5,HA5,HC5,HE5)</f>
        <v>0</v>
      </c>
      <c r="HH5" s="83">
        <f t="shared" ref="HH5:HH8" si="32">AVERAGE(GX5,GZ5,HB5,HD5,HF5)</f>
        <v>0</v>
      </c>
      <c r="HI5" s="3"/>
      <c r="HJ5" s="25">
        <v>0</v>
      </c>
      <c r="HK5" s="3"/>
      <c r="HL5" s="25">
        <v>0</v>
      </c>
      <c r="HM5" s="3"/>
      <c r="HN5" s="25">
        <v>0</v>
      </c>
      <c r="HO5" s="3"/>
      <c r="HP5" s="25">
        <v>0</v>
      </c>
      <c r="HQ5" s="3"/>
      <c r="HR5" s="25">
        <v>0</v>
      </c>
      <c r="HS5" s="23">
        <f t="shared" si="7"/>
        <v>0</v>
      </c>
      <c r="HT5" s="83">
        <f t="shared" si="8"/>
        <v>0</v>
      </c>
      <c r="HU5" s="84">
        <f t="shared" ref="HU5:HU8" si="33">SUM(GI5,GU5,HG5,HS5)</f>
        <v>0</v>
      </c>
      <c r="HV5" s="134">
        <f t="shared" ref="HV5:HV8" si="34">AVERAGE(GJ5,GV5,HH5,HT5)</f>
        <v>0</v>
      </c>
      <c r="HW5" s="164"/>
      <c r="HX5" s="165">
        <v>0</v>
      </c>
      <c r="HY5" s="3"/>
      <c r="HZ5" s="25">
        <v>0</v>
      </c>
      <c r="IA5" s="3"/>
      <c r="IB5" s="25">
        <v>0</v>
      </c>
      <c r="IC5" s="3"/>
      <c r="ID5" s="25">
        <v>0</v>
      </c>
      <c r="IE5" s="3"/>
      <c r="IF5" s="25">
        <v>0</v>
      </c>
      <c r="IG5" s="23">
        <f t="shared" ref="IG5" si="35">SUM(HW5,HY5,IA5,IC5,IE5)</f>
        <v>0</v>
      </c>
      <c r="IH5" s="83">
        <f t="shared" ref="IH5:IH8" si="36">AVERAGE(HX5,HZ5,IB5,ID5,IF5)</f>
        <v>0</v>
      </c>
      <c r="II5" s="3"/>
      <c r="IJ5" s="25">
        <v>0</v>
      </c>
      <c r="IK5" s="3"/>
      <c r="IL5" s="25">
        <v>0</v>
      </c>
      <c r="IM5" s="3"/>
      <c r="IN5" s="25">
        <v>0</v>
      </c>
      <c r="IO5" s="3"/>
      <c r="IP5" s="25">
        <v>0</v>
      </c>
      <c r="IQ5" s="3"/>
      <c r="IR5" s="25">
        <v>0</v>
      </c>
      <c r="IS5" s="23">
        <f t="shared" ref="IS5" si="37">SUM(II5,IK5,IM5,IO5,IQ5)</f>
        <v>0</v>
      </c>
      <c r="IT5" s="83">
        <f t="shared" ref="IT5:IT8" si="38">AVERAGE(IJ5,IL5,IN5,IP5,IR5)</f>
        <v>0</v>
      </c>
      <c r="IU5" s="3"/>
      <c r="IV5" s="25">
        <v>0</v>
      </c>
      <c r="IW5" s="3"/>
      <c r="IX5" s="25">
        <v>0</v>
      </c>
      <c r="IY5" s="3"/>
      <c r="IZ5" s="25">
        <v>0</v>
      </c>
      <c r="JA5" s="3"/>
      <c r="JB5" s="25">
        <v>0</v>
      </c>
      <c r="JC5" s="3"/>
      <c r="JD5" s="25">
        <v>0</v>
      </c>
      <c r="JE5" s="23">
        <f t="shared" ref="JE5" si="39">SUM(IU5,IW5,IY5,JA5,JC5)</f>
        <v>0</v>
      </c>
      <c r="JF5" s="83">
        <f t="shared" ref="JF5:JF8" si="40">AVERAGE(IV5,IX5,IZ5,JB5,JD5)</f>
        <v>0</v>
      </c>
      <c r="JG5" s="3"/>
      <c r="JH5" s="25">
        <v>0</v>
      </c>
      <c r="JI5" s="3"/>
      <c r="JJ5" s="25">
        <v>0</v>
      </c>
      <c r="JK5" s="3"/>
      <c r="JL5" s="25">
        <v>0</v>
      </c>
      <c r="JM5" s="3"/>
      <c r="JN5" s="25">
        <v>0</v>
      </c>
      <c r="JO5" s="3"/>
      <c r="JP5" s="25">
        <v>0</v>
      </c>
      <c r="JQ5" s="23">
        <f t="shared" ref="JQ5" si="41">SUM(JG5,JI5,JK5,JM5,JO5)</f>
        <v>0</v>
      </c>
      <c r="JR5" s="83">
        <f t="shared" ref="JR5:JR8" si="42">AVERAGE(JH5,JJ5,JL5,JN5,JP5)</f>
        <v>0</v>
      </c>
      <c r="JS5" s="3"/>
      <c r="JT5" s="25">
        <v>0</v>
      </c>
      <c r="JU5" s="3"/>
      <c r="JV5" s="25">
        <v>0</v>
      </c>
      <c r="JW5" s="3"/>
      <c r="JX5" s="25">
        <v>0</v>
      </c>
      <c r="JY5" s="23">
        <f t="shared" ref="JY5:JY8" si="43">SUM(JS5,JU5,JW5)</f>
        <v>0</v>
      </c>
      <c r="JZ5" s="83">
        <f t="shared" ref="JZ5:JZ8" si="44">AVERAGE(JT5,JV5,JX5)</f>
        <v>0</v>
      </c>
      <c r="KA5" s="84">
        <f t="shared" ref="KA5:KA8" si="45">SUM(IG5,IS5,JE5,JQ5,JY5)</f>
        <v>0</v>
      </c>
      <c r="KB5" s="134">
        <f t="shared" si="9"/>
        <v>0</v>
      </c>
      <c r="KC5" s="3"/>
      <c r="KD5" s="25">
        <v>0</v>
      </c>
      <c r="KE5" s="3"/>
      <c r="KF5" s="25">
        <v>0</v>
      </c>
      <c r="KG5" s="23">
        <f t="shared" ref="KG5:KG11" si="46">SUM(KC5,KE5)</f>
        <v>0</v>
      </c>
      <c r="KH5" s="83">
        <f t="shared" ref="KH5:KH11" si="47">AVERAGE(KB5,KD5,KF5)</f>
        <v>0</v>
      </c>
      <c r="KI5" s="3"/>
      <c r="KJ5" s="25">
        <v>0</v>
      </c>
      <c r="KK5" s="3"/>
      <c r="KL5" s="25">
        <v>0</v>
      </c>
      <c r="KM5" s="3"/>
      <c r="KN5" s="25">
        <v>0</v>
      </c>
      <c r="KO5" s="3"/>
      <c r="KP5" s="25">
        <v>0</v>
      </c>
      <c r="KQ5" s="3"/>
      <c r="KR5" s="25">
        <v>0</v>
      </c>
      <c r="KS5" s="23">
        <f t="shared" ref="KS5" si="48">SUM(KI5,KK5,KM5,KO5,KQ5)</f>
        <v>0</v>
      </c>
      <c r="KT5" s="83">
        <f t="shared" ref="KT5:KT8" si="49">AVERAGE(KJ5,KL5,KN5,KP5,KR5)</f>
        <v>0</v>
      </c>
      <c r="KU5" s="3"/>
      <c r="KV5" s="25">
        <v>0</v>
      </c>
      <c r="KW5" s="3"/>
      <c r="KX5" s="25">
        <v>0</v>
      </c>
      <c r="KY5" s="3"/>
      <c r="KZ5" s="25">
        <v>0</v>
      </c>
      <c r="LA5" s="264"/>
      <c r="LB5" s="265">
        <v>0</v>
      </c>
      <c r="LC5" s="3"/>
      <c r="LD5" s="25">
        <v>0</v>
      </c>
      <c r="LE5" s="23">
        <f t="shared" ref="LE5" si="50">SUM(KU5,KW5,KY5,LA5,LC5)</f>
        <v>0</v>
      </c>
      <c r="LF5" s="83">
        <f t="shared" ref="LF5:LF8" si="51">AVERAGE(KV5,KX5,KZ5,LB5,LD5)</f>
        <v>0</v>
      </c>
      <c r="LG5" s="3"/>
      <c r="LH5" s="25">
        <v>0</v>
      </c>
      <c r="LI5" s="3"/>
      <c r="LJ5" s="25">
        <v>0</v>
      </c>
      <c r="LK5" s="3"/>
      <c r="LL5" s="25">
        <v>0</v>
      </c>
      <c r="LM5" s="3"/>
      <c r="LN5" s="25">
        <v>0</v>
      </c>
      <c r="LO5" s="3"/>
      <c r="LP5" s="25">
        <v>0</v>
      </c>
      <c r="LQ5" s="23">
        <f t="shared" ref="LQ5" si="52">SUM(LG5,LI5,LK5,LM5,LO5)</f>
        <v>0</v>
      </c>
      <c r="LR5" s="83">
        <f t="shared" ref="LR5:LR8" si="53">AVERAGE(LH5,LJ5,LL5,LN5,LP5)</f>
        <v>0</v>
      </c>
      <c r="LS5" s="3"/>
      <c r="LT5" s="25">
        <v>0</v>
      </c>
      <c r="LU5" s="3"/>
      <c r="LV5" s="25">
        <v>0</v>
      </c>
      <c r="LW5" s="3"/>
      <c r="LX5" s="25">
        <v>0</v>
      </c>
      <c r="LY5" s="3"/>
      <c r="LZ5" s="25">
        <v>0</v>
      </c>
      <c r="MA5" s="3"/>
      <c r="MB5" s="25">
        <v>0</v>
      </c>
      <c r="MC5" s="23">
        <f t="shared" ref="MC5" si="54">SUM(LS5,LU5,LW5,LY5,MA5)</f>
        <v>0</v>
      </c>
      <c r="MD5" s="83">
        <f t="shared" ref="MD5:MD8" si="55">AVERAGE(LT5,LV5,LX5,LZ5,MB5)</f>
        <v>0</v>
      </c>
      <c r="ME5" s="84">
        <f t="shared" ref="ME5:ME11" si="56">SUM(KG5,KS5,LE5,LQ5,MC5)</f>
        <v>0</v>
      </c>
      <c r="MF5" s="134">
        <f t="shared" ref="MF5:MF11" si="57">AVERAGE(KH5,KT5,LF5,LR5,MD5)</f>
        <v>0</v>
      </c>
    </row>
    <row r="6" spans="2:344">
      <c r="B6" s="8" t="s">
        <v>50</v>
      </c>
      <c r="C6" s="4">
        <v>43</v>
      </c>
      <c r="D6" s="6">
        <v>24</v>
      </c>
      <c r="E6" s="6"/>
      <c r="F6" s="6"/>
      <c r="G6" s="6">
        <v>4</v>
      </c>
      <c r="H6" s="552"/>
      <c r="I6" s="553"/>
      <c r="J6" s="6">
        <v>4</v>
      </c>
      <c r="K6" s="6">
        <v>5</v>
      </c>
      <c r="L6" s="6">
        <v>0</v>
      </c>
      <c r="M6" s="6">
        <v>0</v>
      </c>
      <c r="N6" s="5">
        <f t="shared" si="10"/>
        <v>37</v>
      </c>
      <c r="O6" s="6">
        <v>0</v>
      </c>
      <c r="P6" s="33">
        <v>1</v>
      </c>
      <c r="Q6" s="552"/>
      <c r="R6" s="553"/>
      <c r="S6" s="6">
        <v>0</v>
      </c>
      <c r="T6" s="33">
        <v>1</v>
      </c>
      <c r="U6" s="6">
        <v>9</v>
      </c>
      <c r="V6" s="33">
        <v>1</v>
      </c>
      <c r="W6" s="6">
        <v>0</v>
      </c>
      <c r="X6" s="33">
        <v>1</v>
      </c>
      <c r="Y6" s="6">
        <v>11</v>
      </c>
      <c r="Z6" s="33">
        <v>1</v>
      </c>
      <c r="AA6" s="6">
        <v>0</v>
      </c>
      <c r="AB6" s="33">
        <v>1</v>
      </c>
      <c r="AC6" s="552"/>
      <c r="AD6" s="553"/>
      <c r="AE6" s="71">
        <v>0</v>
      </c>
      <c r="AF6" s="33">
        <v>1</v>
      </c>
      <c r="AG6" s="71">
        <v>0</v>
      </c>
      <c r="AH6" s="33">
        <v>1</v>
      </c>
      <c r="AI6" s="71">
        <v>0</v>
      </c>
      <c r="AJ6" s="33">
        <v>1</v>
      </c>
      <c r="AK6" s="71">
        <v>0</v>
      </c>
      <c r="AL6" s="33">
        <v>1</v>
      </c>
      <c r="AM6" s="71">
        <v>5</v>
      </c>
      <c r="AN6" s="33">
        <v>1</v>
      </c>
      <c r="AO6" s="552"/>
      <c r="AP6" s="553"/>
      <c r="AQ6" s="71">
        <v>6</v>
      </c>
      <c r="AR6" s="33">
        <v>1</v>
      </c>
      <c r="AS6" s="71">
        <v>0</v>
      </c>
      <c r="AT6" s="33">
        <v>1</v>
      </c>
      <c r="AU6" s="71"/>
      <c r="AV6" s="33">
        <v>1</v>
      </c>
      <c r="AW6" s="71"/>
      <c r="AX6" s="33">
        <v>1</v>
      </c>
      <c r="AY6" s="71"/>
      <c r="AZ6" s="33">
        <v>1</v>
      </c>
      <c r="BA6" s="552"/>
      <c r="BB6" s="553"/>
      <c r="BC6" s="71"/>
      <c r="BD6" s="33">
        <v>1</v>
      </c>
      <c r="BE6" s="34"/>
      <c r="BF6" s="33">
        <v>1</v>
      </c>
      <c r="BG6" s="71"/>
      <c r="BH6" s="33">
        <v>1</v>
      </c>
      <c r="BI6" s="71"/>
      <c r="BJ6" s="33">
        <v>1</v>
      </c>
      <c r="BK6" s="71"/>
      <c r="BL6" s="33">
        <v>1</v>
      </c>
      <c r="BM6" s="552"/>
      <c r="BN6" s="553"/>
      <c r="BO6" s="72">
        <f t="shared" si="11"/>
        <v>31</v>
      </c>
      <c r="BP6" s="77">
        <f t="shared" si="12"/>
        <v>1</v>
      </c>
      <c r="BQ6" s="71">
        <v>0</v>
      </c>
      <c r="BR6" s="25">
        <v>1</v>
      </c>
      <c r="BS6" s="71">
        <v>0</v>
      </c>
      <c r="BT6" s="25">
        <v>1</v>
      </c>
      <c r="BU6" s="3">
        <v>1</v>
      </c>
      <c r="BV6" s="25">
        <v>1</v>
      </c>
      <c r="BW6" s="3">
        <v>7</v>
      </c>
      <c r="BX6" s="25">
        <v>1</v>
      </c>
      <c r="BY6" s="3">
        <v>0</v>
      </c>
      <c r="BZ6" s="25">
        <v>1</v>
      </c>
      <c r="CA6" s="23">
        <f t="shared" si="13"/>
        <v>8</v>
      </c>
      <c r="CB6" s="83">
        <f t="shared" si="14"/>
        <v>1</v>
      </c>
      <c r="CC6" s="3">
        <v>0</v>
      </c>
      <c r="CD6" s="25">
        <v>1</v>
      </c>
      <c r="CE6" s="3">
        <v>0</v>
      </c>
      <c r="CF6" s="25">
        <v>1</v>
      </c>
      <c r="CG6" s="3">
        <v>0</v>
      </c>
      <c r="CH6" s="25">
        <v>1</v>
      </c>
      <c r="CI6" s="3">
        <v>0</v>
      </c>
      <c r="CJ6" s="25">
        <v>1</v>
      </c>
      <c r="CK6" s="3">
        <v>0</v>
      </c>
      <c r="CL6" s="25">
        <v>1</v>
      </c>
      <c r="CM6" s="23">
        <f t="shared" si="15"/>
        <v>0</v>
      </c>
      <c r="CN6" s="83">
        <f t="shared" si="16"/>
        <v>1</v>
      </c>
      <c r="CO6" s="190" t="s">
        <v>775</v>
      </c>
      <c r="CP6" s="191">
        <v>0</v>
      </c>
      <c r="CQ6" s="3">
        <v>0</v>
      </c>
      <c r="CR6" s="25">
        <v>1</v>
      </c>
      <c r="CS6" s="3">
        <v>0</v>
      </c>
      <c r="CT6" s="25">
        <v>1</v>
      </c>
      <c r="CU6" s="3">
        <v>0</v>
      </c>
      <c r="CV6" s="25">
        <v>1</v>
      </c>
      <c r="CW6" s="3">
        <v>0</v>
      </c>
      <c r="CX6" s="25">
        <v>1</v>
      </c>
      <c r="CY6" s="23">
        <f t="shared" si="17"/>
        <v>0</v>
      </c>
      <c r="CZ6" s="83">
        <f t="shared" si="18"/>
        <v>1</v>
      </c>
      <c r="DA6" s="3">
        <v>28</v>
      </c>
      <c r="DB6" s="25">
        <v>1</v>
      </c>
      <c r="DC6" s="3">
        <v>30</v>
      </c>
      <c r="DD6" s="25">
        <v>1</v>
      </c>
      <c r="DE6" s="3">
        <v>11</v>
      </c>
      <c r="DF6" s="25">
        <v>1</v>
      </c>
      <c r="DG6" s="3">
        <v>1</v>
      </c>
      <c r="DH6" s="25">
        <v>1</v>
      </c>
      <c r="DI6" s="3"/>
      <c r="DJ6" s="25">
        <v>1</v>
      </c>
      <c r="DK6" s="23">
        <f t="shared" si="19"/>
        <v>70</v>
      </c>
      <c r="DL6" s="83">
        <f t="shared" si="20"/>
        <v>1</v>
      </c>
      <c r="DM6" s="23"/>
      <c r="DN6" s="104">
        <v>0</v>
      </c>
      <c r="DO6" s="23"/>
      <c r="DP6" s="104">
        <v>0</v>
      </c>
      <c r="DQ6" s="84">
        <f t="shared" si="21"/>
        <v>78</v>
      </c>
      <c r="DR6" s="85">
        <f t="shared" si="22"/>
        <v>1</v>
      </c>
      <c r="DS6" s="109"/>
      <c r="DT6" s="110">
        <v>0</v>
      </c>
      <c r="DU6" s="190"/>
      <c r="DV6" s="202">
        <v>0</v>
      </c>
      <c r="DW6" s="190"/>
      <c r="DX6" s="202">
        <v>0</v>
      </c>
      <c r="DY6" s="23">
        <f t="shared" ref="DY6:DY11" si="58">SUM(DS6,DU6,DW6)</f>
        <v>0</v>
      </c>
      <c r="DZ6" s="83">
        <f>AVERAGE(DT6,DV6,DX6)</f>
        <v>0</v>
      </c>
      <c r="EA6" s="3"/>
      <c r="EB6" s="127">
        <v>0.5</v>
      </c>
      <c r="EC6" s="3"/>
      <c r="ED6" s="127">
        <v>0.5</v>
      </c>
      <c r="EE6" s="3">
        <v>1</v>
      </c>
      <c r="EF6" s="127">
        <v>1</v>
      </c>
      <c r="EG6" s="3">
        <v>5</v>
      </c>
      <c r="EH6" s="127">
        <v>1</v>
      </c>
      <c r="EI6" s="3">
        <v>5</v>
      </c>
      <c r="EJ6" s="127">
        <v>1</v>
      </c>
      <c r="EK6" s="23">
        <f>SUM(EA6,EC6,EE6,EG6,EI6)</f>
        <v>11</v>
      </c>
      <c r="EL6" s="83">
        <f t="shared" si="24"/>
        <v>0.8</v>
      </c>
      <c r="EM6" s="71">
        <v>0</v>
      </c>
      <c r="EN6" s="127">
        <v>1</v>
      </c>
      <c r="EO6" s="71">
        <v>0</v>
      </c>
      <c r="EP6" s="127">
        <v>1</v>
      </c>
      <c r="EQ6" s="71">
        <v>0</v>
      </c>
      <c r="ER6" s="127">
        <v>1</v>
      </c>
      <c r="ES6" s="71">
        <v>9</v>
      </c>
      <c r="ET6" s="127">
        <v>1</v>
      </c>
      <c r="EU6" s="71"/>
      <c r="EV6" s="127">
        <v>1</v>
      </c>
      <c r="EW6" s="23">
        <f>SUM(EU6,ES6,EQ6,EO6,EM6)</f>
        <v>9</v>
      </c>
      <c r="EX6" s="83">
        <f>AVERAGE(EV6,ET6,ER6,EP6,EN6)</f>
        <v>1</v>
      </c>
      <c r="EY6" s="71"/>
      <c r="EZ6" s="127">
        <v>1</v>
      </c>
      <c r="FA6" s="71"/>
      <c r="FB6" s="127">
        <v>1</v>
      </c>
      <c r="FC6" s="71">
        <v>15</v>
      </c>
      <c r="FD6" s="127">
        <v>1</v>
      </c>
      <c r="FE6" s="71">
        <v>6</v>
      </c>
      <c r="FF6" s="127">
        <v>1</v>
      </c>
      <c r="FG6" s="71"/>
      <c r="FH6" s="127">
        <v>1</v>
      </c>
      <c r="FI6" s="23">
        <f>SUM(FG6,FE6,FC6,FA6,EY6)</f>
        <v>21</v>
      </c>
      <c r="FJ6" s="83">
        <f>AVERAGE(FH6,FF6,FD6,FB6,EZ6)</f>
        <v>1</v>
      </c>
      <c r="FK6" s="71">
        <v>7</v>
      </c>
      <c r="FL6" s="127">
        <v>1</v>
      </c>
      <c r="FM6" s="71"/>
      <c r="FN6" s="127">
        <v>1</v>
      </c>
      <c r="FO6" s="71"/>
      <c r="FP6" s="127">
        <v>1</v>
      </c>
      <c r="FQ6" s="71">
        <v>24</v>
      </c>
      <c r="FR6" s="127">
        <v>1</v>
      </c>
      <c r="FS6" s="71"/>
      <c r="FT6" s="127">
        <v>1</v>
      </c>
      <c r="FU6" s="23">
        <f>SUM(FS6,FQ6,FO6,FM6,FK6)</f>
        <v>31</v>
      </c>
      <c r="FV6" s="83">
        <f>AVERAGE(FT6,FR6,FP6,FN6,FL6)</f>
        <v>1</v>
      </c>
      <c r="FW6" s="84">
        <f t="shared" si="25"/>
        <v>72</v>
      </c>
      <c r="FX6" s="134">
        <f>AVERAGE(DZ6,EL6,EX6,FJ6,FV6)</f>
        <v>0.76</v>
      </c>
      <c r="FY6" s="3">
        <v>0</v>
      </c>
      <c r="FZ6" s="25">
        <v>1</v>
      </c>
      <c r="GA6" s="3">
        <v>5</v>
      </c>
      <c r="GB6" s="25">
        <v>1</v>
      </c>
      <c r="GC6" s="3">
        <v>0</v>
      </c>
      <c r="GD6" s="25">
        <v>1</v>
      </c>
      <c r="GE6" s="3">
        <v>10</v>
      </c>
      <c r="GF6" s="25">
        <v>0.7</v>
      </c>
      <c r="GG6" s="3"/>
      <c r="GH6" s="25">
        <v>1</v>
      </c>
      <c r="GI6" s="23">
        <f>SUM(FY6,GA6,GC6,GE6,GG6)</f>
        <v>15</v>
      </c>
      <c r="GJ6" s="83">
        <f t="shared" si="28"/>
        <v>0.94000000000000006</v>
      </c>
      <c r="GK6" s="3">
        <v>2</v>
      </c>
      <c r="GL6" s="25">
        <v>1</v>
      </c>
      <c r="GM6" s="3"/>
      <c r="GN6" s="25">
        <v>1</v>
      </c>
      <c r="GO6" s="3"/>
      <c r="GP6" s="25">
        <v>1</v>
      </c>
      <c r="GQ6" s="3"/>
      <c r="GR6" s="25">
        <v>1</v>
      </c>
      <c r="GS6" s="3">
        <v>5</v>
      </c>
      <c r="GT6" s="25">
        <v>1</v>
      </c>
      <c r="GU6" s="23">
        <f>SUM(GK6,GM6,GO6,GQ6,GS6)</f>
        <v>7</v>
      </c>
      <c r="GV6" s="83">
        <f t="shared" si="30"/>
        <v>1</v>
      </c>
      <c r="GW6" s="3"/>
      <c r="GX6" s="25">
        <v>1</v>
      </c>
      <c r="GY6" s="3"/>
      <c r="GZ6" s="25">
        <v>1</v>
      </c>
      <c r="HA6" s="3"/>
      <c r="HB6" s="25">
        <v>1</v>
      </c>
      <c r="HC6" s="3"/>
      <c r="HD6" s="25">
        <v>1</v>
      </c>
      <c r="HE6" s="3"/>
      <c r="HF6" s="25">
        <v>1</v>
      </c>
      <c r="HG6" s="23">
        <f>SUM(GW6,GY6,HA6,HC6,HE6)</f>
        <v>0</v>
      </c>
      <c r="HH6" s="83">
        <f t="shared" si="32"/>
        <v>1</v>
      </c>
      <c r="HI6" s="3"/>
      <c r="HJ6" s="25">
        <v>1</v>
      </c>
      <c r="HK6" s="3"/>
      <c r="HL6" s="25">
        <v>1</v>
      </c>
      <c r="HM6" s="3"/>
      <c r="HN6" s="25">
        <v>1</v>
      </c>
      <c r="HO6" s="3"/>
      <c r="HP6" s="25">
        <v>1</v>
      </c>
      <c r="HQ6" s="3"/>
      <c r="HR6" s="25">
        <v>1</v>
      </c>
      <c r="HS6" s="23">
        <f t="shared" si="7"/>
        <v>0</v>
      </c>
      <c r="HT6" s="83">
        <f t="shared" si="8"/>
        <v>1</v>
      </c>
      <c r="HU6" s="84">
        <f t="shared" si="33"/>
        <v>22</v>
      </c>
      <c r="HV6" s="134">
        <f t="shared" si="34"/>
        <v>0.98499999999999999</v>
      </c>
      <c r="HW6" s="164"/>
      <c r="HX6" s="165">
        <v>0</v>
      </c>
      <c r="HY6" s="3"/>
      <c r="HZ6" s="25">
        <v>1</v>
      </c>
      <c r="IA6" s="3"/>
      <c r="IB6" s="25">
        <v>0.7</v>
      </c>
      <c r="IC6" s="3"/>
      <c r="ID6" s="25">
        <v>1</v>
      </c>
      <c r="IE6" s="3"/>
      <c r="IF6" s="25">
        <v>1</v>
      </c>
      <c r="IG6" s="23">
        <f>SUM(HW6,HY6,IA6,IC6,IE6)</f>
        <v>0</v>
      </c>
      <c r="IH6" s="83">
        <f t="shared" si="36"/>
        <v>0.74</v>
      </c>
      <c r="II6" s="3"/>
      <c r="IJ6" s="25">
        <v>1</v>
      </c>
      <c r="IK6" s="3"/>
      <c r="IL6" s="25">
        <v>1</v>
      </c>
      <c r="IM6" s="3"/>
      <c r="IN6" s="25">
        <v>1</v>
      </c>
      <c r="IO6" s="3">
        <v>4</v>
      </c>
      <c r="IP6" s="25">
        <v>1</v>
      </c>
      <c r="IQ6" s="3"/>
      <c r="IR6" s="25">
        <v>1</v>
      </c>
      <c r="IS6" s="23">
        <f>SUM(II6,IK6,IM6,IO6,IQ6)</f>
        <v>4</v>
      </c>
      <c r="IT6" s="83">
        <f t="shared" si="38"/>
        <v>1</v>
      </c>
      <c r="IU6" s="3">
        <v>1</v>
      </c>
      <c r="IV6" s="25">
        <v>1</v>
      </c>
      <c r="IW6" s="3"/>
      <c r="IX6" s="25">
        <v>1</v>
      </c>
      <c r="IY6" s="3"/>
      <c r="IZ6" s="25">
        <v>0.9</v>
      </c>
      <c r="JA6" s="3">
        <v>2</v>
      </c>
      <c r="JB6" s="25">
        <v>0.7</v>
      </c>
      <c r="JC6" s="3"/>
      <c r="JD6" s="25">
        <v>1</v>
      </c>
      <c r="JE6" s="23">
        <f>SUM(IU6,IW6,IY6,JA6,JC6)</f>
        <v>3</v>
      </c>
      <c r="JF6" s="83">
        <f t="shared" si="40"/>
        <v>0.91999999999999993</v>
      </c>
      <c r="JG6" s="3">
        <v>2</v>
      </c>
      <c r="JH6" s="25">
        <v>1</v>
      </c>
      <c r="JI6" s="3"/>
      <c r="JJ6" s="25">
        <v>1</v>
      </c>
      <c r="JK6" s="3"/>
      <c r="JL6" s="25">
        <v>1</v>
      </c>
      <c r="JM6" s="3"/>
      <c r="JN6" s="25">
        <v>1</v>
      </c>
      <c r="JO6" s="3">
        <v>6</v>
      </c>
      <c r="JP6" s="25">
        <v>1</v>
      </c>
      <c r="JQ6" s="23">
        <f>SUM(JG6,JI6,JK6,JM6,JO6)</f>
        <v>8</v>
      </c>
      <c r="JR6" s="83">
        <f t="shared" si="42"/>
        <v>1</v>
      </c>
      <c r="JS6" s="3"/>
      <c r="JT6" s="25">
        <v>1</v>
      </c>
      <c r="JU6" s="3"/>
      <c r="JV6" s="25">
        <v>1</v>
      </c>
      <c r="JW6" s="3"/>
      <c r="JX6" s="25">
        <v>1</v>
      </c>
      <c r="JY6" s="23">
        <f t="shared" si="43"/>
        <v>0</v>
      </c>
      <c r="JZ6" s="83">
        <f t="shared" si="44"/>
        <v>1</v>
      </c>
      <c r="KA6" s="84">
        <f t="shared" si="45"/>
        <v>15</v>
      </c>
      <c r="KB6" s="134">
        <f t="shared" si="9"/>
        <v>0.93200000000000005</v>
      </c>
      <c r="KC6" s="106"/>
      <c r="KD6" s="25">
        <v>0.6</v>
      </c>
      <c r="KE6" s="3"/>
      <c r="KF6" s="25">
        <v>0</v>
      </c>
      <c r="KG6" s="23">
        <f t="shared" si="46"/>
        <v>0</v>
      </c>
      <c r="KH6" s="83">
        <f t="shared" si="47"/>
        <v>0.51066666666666671</v>
      </c>
      <c r="KI6" s="3"/>
      <c r="KJ6" s="25">
        <v>0.4</v>
      </c>
      <c r="KK6" s="3"/>
      <c r="KL6" s="25">
        <v>0.4</v>
      </c>
      <c r="KM6" s="3"/>
      <c r="KN6" s="25">
        <v>0.4</v>
      </c>
      <c r="KO6" s="3"/>
      <c r="KP6" s="25">
        <v>0.4</v>
      </c>
      <c r="KQ6" s="3"/>
      <c r="KR6" s="25">
        <v>0.4</v>
      </c>
      <c r="KS6" s="23">
        <f>SUM(KI6,KK6,KM6,KO6,KQ6)</f>
        <v>0</v>
      </c>
      <c r="KT6" s="83">
        <f t="shared" si="49"/>
        <v>0.4</v>
      </c>
      <c r="KU6" s="3"/>
      <c r="KV6" s="25">
        <v>0.25</v>
      </c>
      <c r="KW6" s="3"/>
      <c r="KX6" s="25">
        <v>0.45</v>
      </c>
      <c r="KY6" s="3"/>
      <c r="KZ6" s="25">
        <v>0.5</v>
      </c>
      <c r="LA6" s="264"/>
      <c r="LB6" s="265">
        <v>0</v>
      </c>
      <c r="LC6" s="3"/>
      <c r="LD6" s="25">
        <v>0.25</v>
      </c>
      <c r="LE6" s="23">
        <f>SUM(KU6,KW6,KY6,LA6,LC6)</f>
        <v>0</v>
      </c>
      <c r="LF6" s="83">
        <f t="shared" si="51"/>
        <v>0.28999999999999998</v>
      </c>
      <c r="LG6" s="3"/>
      <c r="LH6" s="25">
        <v>0.3</v>
      </c>
      <c r="LI6" s="3"/>
      <c r="LJ6" s="25">
        <v>0.3</v>
      </c>
      <c r="LK6" s="3"/>
      <c r="LL6" s="25">
        <v>0.5</v>
      </c>
      <c r="LM6" s="3"/>
      <c r="LN6" s="25">
        <v>0.5</v>
      </c>
      <c r="LO6" s="3">
        <v>2</v>
      </c>
      <c r="LP6" s="25">
        <v>0.7</v>
      </c>
      <c r="LQ6" s="23">
        <f>SUM(LG6,LI6,LK6,LM6,LO6)</f>
        <v>2</v>
      </c>
      <c r="LR6" s="83">
        <f t="shared" si="53"/>
        <v>0.45999999999999996</v>
      </c>
      <c r="LS6" s="3"/>
      <c r="LT6" s="25">
        <v>0</v>
      </c>
      <c r="LU6" s="3"/>
      <c r="LV6" s="25">
        <v>0</v>
      </c>
      <c r="LW6" s="3"/>
      <c r="LX6" s="25">
        <v>0</v>
      </c>
      <c r="LY6" s="3"/>
      <c r="LZ6" s="25">
        <v>0</v>
      </c>
      <c r="MA6" s="3"/>
      <c r="MB6" s="25">
        <v>0</v>
      </c>
      <c r="MC6" s="23">
        <f>SUM(LS6,LU6,LW6,LY6,MA6)</f>
        <v>0</v>
      </c>
      <c r="MD6" s="83">
        <f t="shared" si="55"/>
        <v>0</v>
      </c>
      <c r="ME6" s="84">
        <f t="shared" si="56"/>
        <v>2</v>
      </c>
      <c r="MF6" s="134">
        <f t="shared" si="57"/>
        <v>0.33213333333333334</v>
      </c>
    </row>
    <row r="7" spans="2:344">
      <c r="B7" s="8" t="s">
        <v>54</v>
      </c>
      <c r="C7" s="4">
        <v>65</v>
      </c>
      <c r="D7" s="6"/>
      <c r="E7" s="6"/>
      <c r="F7" s="6"/>
      <c r="G7" s="6"/>
      <c r="H7" s="552"/>
      <c r="I7" s="553"/>
      <c r="J7" s="6"/>
      <c r="K7" s="6"/>
      <c r="L7" s="6"/>
      <c r="M7" s="6"/>
      <c r="N7" s="5">
        <f t="shared" si="10"/>
        <v>0</v>
      </c>
      <c r="O7" s="6"/>
      <c r="P7" s="33">
        <v>0</v>
      </c>
      <c r="Q7" s="552"/>
      <c r="R7" s="553"/>
      <c r="S7" s="6"/>
      <c r="T7" s="33">
        <v>0</v>
      </c>
      <c r="U7" s="6"/>
      <c r="V7" s="33">
        <v>0</v>
      </c>
      <c r="W7" s="6"/>
      <c r="X7" s="33">
        <v>0</v>
      </c>
      <c r="Y7" s="6"/>
      <c r="Z7" s="33">
        <v>0</v>
      </c>
      <c r="AA7" s="6"/>
      <c r="AB7" s="33">
        <v>0</v>
      </c>
      <c r="AC7" s="552"/>
      <c r="AD7" s="553"/>
      <c r="AE7" s="71"/>
      <c r="AF7" s="33">
        <v>0</v>
      </c>
      <c r="AG7" s="71"/>
      <c r="AH7" s="33">
        <v>0</v>
      </c>
      <c r="AI7" s="71"/>
      <c r="AJ7" s="33">
        <v>0</v>
      </c>
      <c r="AK7" s="71"/>
      <c r="AL7" s="33">
        <v>0</v>
      </c>
      <c r="AM7" s="71"/>
      <c r="AN7" s="33">
        <v>0</v>
      </c>
      <c r="AO7" s="552"/>
      <c r="AP7" s="553"/>
      <c r="AQ7" s="71"/>
      <c r="AR7" s="33">
        <v>0</v>
      </c>
      <c r="AS7" s="71"/>
      <c r="AT7" s="33">
        <v>0</v>
      </c>
      <c r="AU7" s="71"/>
      <c r="AV7" s="33">
        <v>0</v>
      </c>
      <c r="AW7" s="71"/>
      <c r="AX7" s="33">
        <v>0</v>
      </c>
      <c r="AY7" s="71"/>
      <c r="AZ7" s="33">
        <v>0</v>
      </c>
      <c r="BA7" s="552"/>
      <c r="BB7" s="553"/>
      <c r="BC7" s="71"/>
      <c r="BD7" s="33">
        <v>0</v>
      </c>
      <c r="BE7" s="71"/>
      <c r="BF7" s="33">
        <v>0</v>
      </c>
      <c r="BG7" s="71"/>
      <c r="BH7" s="33">
        <v>0</v>
      </c>
      <c r="BI7" s="71"/>
      <c r="BJ7" s="33">
        <v>0</v>
      </c>
      <c r="BK7" s="71"/>
      <c r="BL7" s="33">
        <v>0</v>
      </c>
      <c r="BM7" s="552"/>
      <c r="BN7" s="553"/>
      <c r="BO7" s="72">
        <f t="shared" si="11"/>
        <v>0</v>
      </c>
      <c r="BP7" s="77">
        <f t="shared" si="12"/>
        <v>0</v>
      </c>
      <c r="BQ7" s="3"/>
      <c r="BR7" s="25">
        <v>0</v>
      </c>
      <c r="BS7" s="3"/>
      <c r="BT7" s="25">
        <v>0</v>
      </c>
      <c r="BU7" s="3"/>
      <c r="BV7" s="25">
        <v>0</v>
      </c>
      <c r="BW7" s="3"/>
      <c r="BX7" s="25">
        <v>0</v>
      </c>
      <c r="BY7" s="3"/>
      <c r="BZ7" s="25">
        <v>0</v>
      </c>
      <c r="CA7" s="23">
        <f t="shared" si="13"/>
        <v>0</v>
      </c>
      <c r="CB7" s="83">
        <f t="shared" si="14"/>
        <v>0</v>
      </c>
      <c r="CC7" s="3"/>
      <c r="CD7" s="25">
        <v>0</v>
      </c>
      <c r="CE7" s="3"/>
      <c r="CF7" s="25">
        <v>0</v>
      </c>
      <c r="CG7" s="3"/>
      <c r="CH7" s="25">
        <v>0</v>
      </c>
      <c r="CI7" s="3"/>
      <c r="CJ7" s="25">
        <v>0</v>
      </c>
      <c r="CK7" s="3"/>
      <c r="CL7" s="25">
        <v>0</v>
      </c>
      <c r="CM7" s="23">
        <f t="shared" si="15"/>
        <v>0</v>
      </c>
      <c r="CN7" s="83">
        <f t="shared" si="16"/>
        <v>0</v>
      </c>
      <c r="CO7" s="190"/>
      <c r="CP7" s="190">
        <v>0</v>
      </c>
      <c r="CQ7" s="3"/>
      <c r="CR7" s="25">
        <v>0</v>
      </c>
      <c r="CS7" s="3"/>
      <c r="CT7" s="25">
        <v>0</v>
      </c>
      <c r="CU7" s="3"/>
      <c r="CV7" s="25">
        <v>0</v>
      </c>
      <c r="CW7" s="3"/>
      <c r="CX7" s="25">
        <v>0</v>
      </c>
      <c r="CY7" s="23">
        <f t="shared" si="17"/>
        <v>0</v>
      </c>
      <c r="CZ7" s="83">
        <f t="shared" si="18"/>
        <v>0</v>
      </c>
      <c r="DA7" s="3"/>
      <c r="DB7" s="25">
        <v>0</v>
      </c>
      <c r="DC7" s="3"/>
      <c r="DD7" s="25">
        <v>0</v>
      </c>
      <c r="DE7" s="3"/>
      <c r="DF7" s="25">
        <v>0</v>
      </c>
      <c r="DG7" s="3"/>
      <c r="DH7" s="25">
        <v>0</v>
      </c>
      <c r="DI7" s="3"/>
      <c r="DJ7" s="25">
        <v>0</v>
      </c>
      <c r="DK7" s="23">
        <f t="shared" si="19"/>
        <v>0</v>
      </c>
      <c r="DL7" s="83">
        <f t="shared" si="20"/>
        <v>0</v>
      </c>
      <c r="DM7" s="23"/>
      <c r="DN7" s="23">
        <v>0</v>
      </c>
      <c r="DO7" s="23"/>
      <c r="DP7" s="23">
        <v>0</v>
      </c>
      <c r="DQ7" s="84">
        <f t="shared" si="21"/>
        <v>0</v>
      </c>
      <c r="DR7" s="85">
        <f t="shared" si="22"/>
        <v>0</v>
      </c>
      <c r="DS7" s="109"/>
      <c r="DT7" s="109">
        <v>0</v>
      </c>
      <c r="DU7" s="190"/>
      <c r="DV7" s="202">
        <v>0</v>
      </c>
      <c r="DW7" s="190"/>
      <c r="DX7" s="202">
        <v>0</v>
      </c>
      <c r="DY7" s="23">
        <f t="shared" si="58"/>
        <v>0</v>
      </c>
      <c r="DZ7" s="83">
        <f t="shared" ref="DZ7:DZ11" si="59">AVERAGE(DT7,DV7,DX7)</f>
        <v>0</v>
      </c>
      <c r="EA7" s="3"/>
      <c r="EB7" s="127">
        <v>0</v>
      </c>
      <c r="EC7" s="3"/>
      <c r="ED7" s="127">
        <v>0</v>
      </c>
      <c r="EE7" s="3"/>
      <c r="EF7" s="127">
        <v>0</v>
      </c>
      <c r="EG7" s="3"/>
      <c r="EH7" s="127">
        <v>0</v>
      </c>
      <c r="EI7" s="3"/>
      <c r="EJ7" s="127">
        <v>0</v>
      </c>
      <c r="EK7" s="23">
        <f t="shared" ref="EK7:EK8" si="60">SUM(EA7,EC7,EE7,EG7,EI7)</f>
        <v>0</v>
      </c>
      <c r="EL7" s="83">
        <f t="shared" si="24"/>
        <v>0</v>
      </c>
      <c r="EM7" s="71"/>
      <c r="EN7" s="127">
        <v>0</v>
      </c>
      <c r="EO7" s="71"/>
      <c r="EP7" s="127">
        <v>0</v>
      </c>
      <c r="EQ7" s="71"/>
      <c r="ER7" s="127">
        <v>0</v>
      </c>
      <c r="ES7" s="71"/>
      <c r="ET7" s="127">
        <v>0</v>
      </c>
      <c r="EU7" s="71"/>
      <c r="EV7" s="127">
        <v>0</v>
      </c>
      <c r="EW7" s="23">
        <f t="shared" ref="EW7:EW8" si="61">SUM(EU7,ES7,EQ7,EO7,EM7)</f>
        <v>0</v>
      </c>
      <c r="EX7" s="83">
        <f t="shared" ref="EX7:EX8" si="62">AVERAGE(EV7,ET7,ER7,EP7,EN7)</f>
        <v>0</v>
      </c>
      <c r="EY7" s="71"/>
      <c r="EZ7" s="127">
        <v>0</v>
      </c>
      <c r="FA7" s="71"/>
      <c r="FB7" s="127">
        <v>0</v>
      </c>
      <c r="FC7" s="71"/>
      <c r="FD7" s="127">
        <v>0</v>
      </c>
      <c r="FE7" s="71"/>
      <c r="FF7" s="127">
        <v>0</v>
      </c>
      <c r="FG7" s="71"/>
      <c r="FH7" s="127">
        <v>0</v>
      </c>
      <c r="FI7" s="23">
        <f t="shared" ref="FI7:FI10" si="63">SUM(FG7,FE7,FC7,FA7,EY7)</f>
        <v>0</v>
      </c>
      <c r="FJ7" s="83">
        <f t="shared" ref="FJ7:FJ10" si="64">AVERAGE(FH7,FF7,FD7,FB7,EZ7)</f>
        <v>0</v>
      </c>
      <c r="FK7" s="71"/>
      <c r="FL7" s="127">
        <v>0</v>
      </c>
      <c r="FM7" s="71"/>
      <c r="FN7" s="127">
        <v>0</v>
      </c>
      <c r="FO7" s="71"/>
      <c r="FP7" s="127">
        <v>0</v>
      </c>
      <c r="FQ7" s="71"/>
      <c r="FR7" s="127">
        <v>0</v>
      </c>
      <c r="FS7" s="71"/>
      <c r="FT7" s="127">
        <v>0</v>
      </c>
      <c r="FU7" s="23">
        <f t="shared" ref="FU7:FU8" si="65">SUM(FS7,FQ7,FO7,FM7,FK7)</f>
        <v>0</v>
      </c>
      <c r="FV7" s="83">
        <f t="shared" ref="FV7:FV8" si="66">AVERAGE(FT7,FR7,FP7,FN7,FL7)</f>
        <v>0</v>
      </c>
      <c r="FW7" s="84">
        <f>SUM(DY7,EK7,EW7,FI7,FU7)</f>
        <v>0</v>
      </c>
      <c r="FX7" s="134">
        <f t="shared" si="26"/>
        <v>0</v>
      </c>
      <c r="FY7" s="3"/>
      <c r="FZ7" s="25">
        <v>0</v>
      </c>
      <c r="GA7" s="3"/>
      <c r="GB7" s="25">
        <v>0</v>
      </c>
      <c r="GC7" s="3"/>
      <c r="GD7" s="25">
        <v>0</v>
      </c>
      <c r="GE7" s="3"/>
      <c r="GF7" s="25">
        <v>0</v>
      </c>
      <c r="GG7" s="3"/>
      <c r="GH7" s="25">
        <v>0</v>
      </c>
      <c r="GI7" s="23">
        <f t="shared" ref="GI7:GI8" si="67">SUM(FY7,GA7,GC7,GE7,GG7)</f>
        <v>0</v>
      </c>
      <c r="GJ7" s="83">
        <f t="shared" si="28"/>
        <v>0</v>
      </c>
      <c r="GK7" s="3"/>
      <c r="GL7" s="25">
        <v>0</v>
      </c>
      <c r="GM7" s="3"/>
      <c r="GN7" s="25">
        <v>0</v>
      </c>
      <c r="GO7" s="3"/>
      <c r="GP7" s="25">
        <v>0</v>
      </c>
      <c r="GQ7" s="3"/>
      <c r="GR7" s="25">
        <v>0</v>
      </c>
      <c r="GS7" s="3"/>
      <c r="GT7" s="25">
        <v>0</v>
      </c>
      <c r="GU7" s="23">
        <f t="shared" ref="GU7:GU8" si="68">SUM(GK7,GM7,GO7,GQ7,GS7)</f>
        <v>0</v>
      </c>
      <c r="GV7" s="83">
        <f t="shared" si="30"/>
        <v>0</v>
      </c>
      <c r="GW7" s="3"/>
      <c r="GX7" s="25">
        <v>0</v>
      </c>
      <c r="GY7" s="3"/>
      <c r="GZ7" s="25">
        <v>0</v>
      </c>
      <c r="HA7" s="3"/>
      <c r="HB7" s="25">
        <v>0</v>
      </c>
      <c r="HC7" s="3"/>
      <c r="HD7" s="25">
        <v>0</v>
      </c>
      <c r="HE7" s="3"/>
      <c r="HF7" s="25">
        <v>0</v>
      </c>
      <c r="HG7" s="23">
        <f t="shared" ref="HG7:HG8" si="69">SUM(GW7,GY7,HA7,HC7,HE7)</f>
        <v>0</v>
      </c>
      <c r="HH7" s="83">
        <f t="shared" si="32"/>
        <v>0</v>
      </c>
      <c r="HI7" s="3"/>
      <c r="HJ7" s="25">
        <v>0</v>
      </c>
      <c r="HK7" s="3"/>
      <c r="HL7" s="25">
        <v>0</v>
      </c>
      <c r="HM7" s="3"/>
      <c r="HN7" s="25">
        <v>0</v>
      </c>
      <c r="HO7" s="3"/>
      <c r="HP7" s="25">
        <v>0</v>
      </c>
      <c r="HQ7" s="3"/>
      <c r="HR7" s="25">
        <v>0</v>
      </c>
      <c r="HS7" s="23">
        <f t="shared" si="7"/>
        <v>0</v>
      </c>
      <c r="HT7" s="83">
        <f t="shared" si="8"/>
        <v>0</v>
      </c>
      <c r="HU7" s="84">
        <f t="shared" si="33"/>
        <v>0</v>
      </c>
      <c r="HV7" s="134">
        <f t="shared" si="34"/>
        <v>0</v>
      </c>
      <c r="HW7" s="164"/>
      <c r="HX7" s="165">
        <v>0</v>
      </c>
      <c r="HY7" s="3"/>
      <c r="HZ7" s="25">
        <v>0</v>
      </c>
      <c r="IA7" s="3"/>
      <c r="IB7" s="25">
        <v>0</v>
      </c>
      <c r="IC7" s="3"/>
      <c r="ID7" s="25">
        <v>0</v>
      </c>
      <c r="IE7" s="3"/>
      <c r="IF7" s="25">
        <v>0</v>
      </c>
      <c r="IG7" s="23">
        <f t="shared" ref="IG7:IG8" si="70">SUM(HW7,HY7,IA7,IC7,IE7)</f>
        <v>0</v>
      </c>
      <c r="IH7" s="83">
        <f t="shared" si="36"/>
        <v>0</v>
      </c>
      <c r="II7" s="3"/>
      <c r="IJ7" s="25">
        <v>0</v>
      </c>
      <c r="IK7" s="3"/>
      <c r="IL7" s="25">
        <v>0</v>
      </c>
      <c r="IM7" s="3"/>
      <c r="IN7" s="25">
        <v>0</v>
      </c>
      <c r="IO7" s="3"/>
      <c r="IP7" s="25">
        <v>0</v>
      </c>
      <c r="IQ7" s="3"/>
      <c r="IR7" s="25">
        <v>0</v>
      </c>
      <c r="IS7" s="23">
        <f t="shared" ref="IS7:IS8" si="71">SUM(II7,IK7,IM7,IO7,IQ7)</f>
        <v>0</v>
      </c>
      <c r="IT7" s="83">
        <f t="shared" si="38"/>
        <v>0</v>
      </c>
      <c r="IU7" s="3"/>
      <c r="IV7" s="25">
        <v>0</v>
      </c>
      <c r="IW7" s="3"/>
      <c r="IX7" s="25">
        <v>0</v>
      </c>
      <c r="IY7" s="3"/>
      <c r="IZ7" s="25">
        <v>0</v>
      </c>
      <c r="JA7" s="3"/>
      <c r="JB7" s="25">
        <v>0</v>
      </c>
      <c r="JC7" s="3"/>
      <c r="JD7" s="25">
        <v>0</v>
      </c>
      <c r="JE7" s="23">
        <f t="shared" ref="JE7:JE8" si="72">SUM(IU7,IW7,IY7,JA7,JC7)</f>
        <v>0</v>
      </c>
      <c r="JF7" s="83">
        <f t="shared" si="40"/>
        <v>0</v>
      </c>
      <c r="JG7" s="3"/>
      <c r="JH7" s="25">
        <v>0</v>
      </c>
      <c r="JI7" s="3"/>
      <c r="JJ7" s="25">
        <v>0</v>
      </c>
      <c r="JK7" s="3"/>
      <c r="JL7" s="25">
        <v>0</v>
      </c>
      <c r="JM7" s="3"/>
      <c r="JN7" s="25">
        <v>0</v>
      </c>
      <c r="JO7" s="3"/>
      <c r="JP7" s="25">
        <v>0</v>
      </c>
      <c r="JQ7" s="23">
        <f t="shared" ref="JQ7:JQ8" si="73">SUM(JG7,JI7,JK7,JM7,JO7)</f>
        <v>0</v>
      </c>
      <c r="JR7" s="83">
        <f t="shared" si="42"/>
        <v>0</v>
      </c>
      <c r="JS7" s="3"/>
      <c r="JT7" s="25">
        <v>0</v>
      </c>
      <c r="JU7" s="3"/>
      <c r="JV7" s="25">
        <v>0</v>
      </c>
      <c r="JW7" s="3"/>
      <c r="JX7" s="25">
        <v>0</v>
      </c>
      <c r="JY7" s="23">
        <f t="shared" si="43"/>
        <v>0</v>
      </c>
      <c r="JZ7" s="83">
        <f t="shared" si="44"/>
        <v>0</v>
      </c>
      <c r="KA7" s="84">
        <f t="shared" si="45"/>
        <v>0</v>
      </c>
      <c r="KB7" s="134">
        <f t="shared" si="9"/>
        <v>0</v>
      </c>
      <c r="KC7" s="3"/>
      <c r="KD7" s="25">
        <v>0</v>
      </c>
      <c r="KE7" s="3"/>
      <c r="KF7" s="25">
        <v>0</v>
      </c>
      <c r="KG7" s="23">
        <f t="shared" si="46"/>
        <v>0</v>
      </c>
      <c r="KH7" s="83">
        <f t="shared" si="47"/>
        <v>0</v>
      </c>
      <c r="KI7" s="3"/>
      <c r="KJ7" s="25">
        <v>0</v>
      </c>
      <c r="KK7" s="3"/>
      <c r="KL7" s="25">
        <v>0</v>
      </c>
      <c r="KM7" s="3"/>
      <c r="KN7" s="25">
        <v>0</v>
      </c>
      <c r="KO7" s="3"/>
      <c r="KP7" s="25">
        <v>0</v>
      </c>
      <c r="KQ7" s="3"/>
      <c r="KR7" s="25">
        <v>0</v>
      </c>
      <c r="KS7" s="23">
        <f t="shared" ref="KS7:KS8" si="74">SUM(KI7,KK7,KM7,KO7,KQ7)</f>
        <v>0</v>
      </c>
      <c r="KT7" s="83">
        <f t="shared" si="49"/>
        <v>0</v>
      </c>
      <c r="KU7" s="3"/>
      <c r="KV7" s="25">
        <v>0</v>
      </c>
      <c r="KW7" s="3"/>
      <c r="KX7" s="25">
        <v>0</v>
      </c>
      <c r="KY7" s="3"/>
      <c r="KZ7" s="25">
        <v>0</v>
      </c>
      <c r="LA7" s="264"/>
      <c r="LB7" s="265">
        <v>0</v>
      </c>
      <c r="LC7" s="3"/>
      <c r="LD7" s="25">
        <v>0</v>
      </c>
      <c r="LE7" s="23">
        <f t="shared" ref="LE7:LE8" si="75">SUM(KU7,KW7,KY7,LA7,LC7)</f>
        <v>0</v>
      </c>
      <c r="LF7" s="83">
        <f t="shared" si="51"/>
        <v>0</v>
      </c>
      <c r="LG7" s="3"/>
      <c r="LH7" s="25">
        <v>0</v>
      </c>
      <c r="LI7" s="3"/>
      <c r="LJ7" s="25">
        <v>0</v>
      </c>
      <c r="LK7" s="3"/>
      <c r="LL7" s="25">
        <v>0</v>
      </c>
      <c r="LM7" s="3"/>
      <c r="LN7" s="25">
        <v>0</v>
      </c>
      <c r="LO7" s="3"/>
      <c r="LP7" s="25">
        <v>0</v>
      </c>
      <c r="LQ7" s="23">
        <f t="shared" ref="LQ7:LQ8" si="76">SUM(LG7,LI7,LK7,LM7,LO7)</f>
        <v>0</v>
      </c>
      <c r="LR7" s="83">
        <f t="shared" si="53"/>
        <v>0</v>
      </c>
      <c r="LS7" s="3"/>
      <c r="LT7" s="25">
        <v>0</v>
      </c>
      <c r="LU7" s="3"/>
      <c r="LV7" s="25">
        <v>0</v>
      </c>
      <c r="LW7" s="3"/>
      <c r="LX7" s="25">
        <v>0</v>
      </c>
      <c r="LY7" s="3"/>
      <c r="LZ7" s="25">
        <v>0</v>
      </c>
      <c r="MA7" s="3"/>
      <c r="MB7" s="25">
        <v>0</v>
      </c>
      <c r="MC7" s="23">
        <f t="shared" ref="MC7:MC8" si="77">SUM(LS7,LU7,LW7,LY7,MA7)</f>
        <v>0</v>
      </c>
      <c r="MD7" s="83">
        <f t="shared" si="55"/>
        <v>0</v>
      </c>
      <c r="ME7" s="84">
        <f t="shared" si="56"/>
        <v>0</v>
      </c>
      <c r="MF7" s="134">
        <f t="shared" si="57"/>
        <v>0</v>
      </c>
    </row>
    <row r="8" spans="2:344">
      <c r="B8" s="100" t="s">
        <v>52</v>
      </c>
      <c r="C8" s="101"/>
      <c r="D8" s="102"/>
      <c r="E8" s="102"/>
      <c r="F8" s="102"/>
      <c r="G8" s="102"/>
      <c r="H8" s="552"/>
      <c r="I8" s="553"/>
      <c r="J8" s="102"/>
      <c r="K8" s="102"/>
      <c r="L8" s="102"/>
      <c r="M8" s="102"/>
      <c r="N8" s="89"/>
      <c r="O8" s="102"/>
      <c r="P8" s="210">
        <v>0</v>
      </c>
      <c r="Q8" s="552"/>
      <c r="R8" s="553"/>
      <c r="S8" s="102"/>
      <c r="T8" s="210">
        <v>0</v>
      </c>
      <c r="U8" s="102"/>
      <c r="V8" s="210">
        <v>0</v>
      </c>
      <c r="W8" s="102"/>
      <c r="X8" s="210">
        <v>0</v>
      </c>
      <c r="Y8" s="102"/>
      <c r="Z8" s="210">
        <v>0</v>
      </c>
      <c r="AA8" s="102"/>
      <c r="AB8" s="210">
        <v>0</v>
      </c>
      <c r="AC8" s="552"/>
      <c r="AD8" s="553"/>
      <c r="AE8" s="99"/>
      <c r="AF8" s="210">
        <v>0</v>
      </c>
      <c r="AG8" s="99"/>
      <c r="AH8" s="210">
        <v>0</v>
      </c>
      <c r="AI8" s="99"/>
      <c r="AJ8" s="210">
        <v>0</v>
      </c>
      <c r="AK8" s="99"/>
      <c r="AL8" s="210">
        <v>0</v>
      </c>
      <c r="AM8" s="99"/>
      <c r="AN8" s="210">
        <v>0</v>
      </c>
      <c r="AO8" s="552"/>
      <c r="AP8" s="553"/>
      <c r="AQ8" s="99"/>
      <c r="AR8" s="210">
        <v>0</v>
      </c>
      <c r="AS8" s="99"/>
      <c r="AT8" s="210">
        <v>0</v>
      </c>
      <c r="AU8" s="99"/>
      <c r="AV8" s="210">
        <v>0</v>
      </c>
      <c r="AW8" s="99"/>
      <c r="AX8" s="210">
        <v>0</v>
      </c>
      <c r="AY8" s="99"/>
      <c r="AZ8" s="210">
        <v>0</v>
      </c>
      <c r="BA8" s="552"/>
      <c r="BB8" s="553"/>
      <c r="BC8" s="99">
        <v>5</v>
      </c>
      <c r="BD8" s="210">
        <v>0</v>
      </c>
      <c r="BE8" s="99"/>
      <c r="BF8" s="210">
        <v>0</v>
      </c>
      <c r="BG8" s="99"/>
      <c r="BH8" s="210">
        <v>0</v>
      </c>
      <c r="BI8" s="99"/>
      <c r="BJ8" s="210">
        <v>0</v>
      </c>
      <c r="BK8" s="99"/>
      <c r="BL8" s="210">
        <v>0</v>
      </c>
      <c r="BM8" s="552"/>
      <c r="BN8" s="553"/>
      <c r="BO8" s="72">
        <f t="shared" si="11"/>
        <v>5</v>
      </c>
      <c r="BP8" s="77">
        <f t="shared" si="12"/>
        <v>0</v>
      </c>
      <c r="BQ8" s="36"/>
      <c r="BR8" s="92">
        <v>0</v>
      </c>
      <c r="BS8" s="36"/>
      <c r="BT8" s="92">
        <v>0</v>
      </c>
      <c r="BU8" s="36"/>
      <c r="BV8" s="92">
        <v>0</v>
      </c>
      <c r="BW8" s="36"/>
      <c r="BX8" s="92">
        <v>0</v>
      </c>
      <c r="BY8" s="36"/>
      <c r="BZ8" s="92">
        <v>0</v>
      </c>
      <c r="CA8" s="23">
        <f t="shared" si="13"/>
        <v>0</v>
      </c>
      <c r="CB8" s="83">
        <f t="shared" si="14"/>
        <v>0</v>
      </c>
      <c r="CC8" s="36"/>
      <c r="CD8" s="92">
        <v>0</v>
      </c>
      <c r="CE8" s="36"/>
      <c r="CF8" s="92">
        <v>0</v>
      </c>
      <c r="CG8" s="36"/>
      <c r="CH8" s="92">
        <v>0</v>
      </c>
      <c r="CI8" s="36"/>
      <c r="CJ8" s="92">
        <v>0</v>
      </c>
      <c r="CK8" s="36"/>
      <c r="CL8" s="92">
        <v>0</v>
      </c>
      <c r="CM8" s="93">
        <f t="shared" si="15"/>
        <v>0</v>
      </c>
      <c r="CN8" s="83">
        <f t="shared" si="16"/>
        <v>0</v>
      </c>
      <c r="CO8" s="192"/>
      <c r="CP8" s="192">
        <v>0</v>
      </c>
      <c r="CQ8" s="36"/>
      <c r="CR8" s="92">
        <v>0</v>
      </c>
      <c r="CS8" s="36"/>
      <c r="CT8" s="92">
        <v>0</v>
      </c>
      <c r="CU8" s="36"/>
      <c r="CV8" s="92">
        <v>0</v>
      </c>
      <c r="CW8" s="36"/>
      <c r="CX8" s="92">
        <v>0</v>
      </c>
      <c r="CY8" s="23">
        <f t="shared" si="17"/>
        <v>0</v>
      </c>
      <c r="CZ8" s="83">
        <f t="shared" si="18"/>
        <v>0</v>
      </c>
      <c r="DA8" s="36"/>
      <c r="DB8" s="92">
        <v>0</v>
      </c>
      <c r="DC8" s="36"/>
      <c r="DD8" s="92">
        <v>0</v>
      </c>
      <c r="DE8" s="36"/>
      <c r="DF8" s="92">
        <v>0</v>
      </c>
      <c r="DG8" s="36"/>
      <c r="DH8" s="92">
        <v>0</v>
      </c>
      <c r="DI8" s="36"/>
      <c r="DJ8" s="92">
        <v>0</v>
      </c>
      <c r="DK8" s="23">
        <f t="shared" ref="DK8:DK11" si="78">SUM(DA8,DC8,DE8,DG8,DI8)</f>
        <v>0</v>
      </c>
      <c r="DL8" s="83">
        <f t="shared" ref="DL8:DL11" si="79">AVERAGE(DB8,DD8,DF8,DH8,DJ8)</f>
        <v>0</v>
      </c>
      <c r="DM8" s="93"/>
      <c r="DN8" s="93">
        <v>0</v>
      </c>
      <c r="DO8" s="93"/>
      <c r="DP8" s="93">
        <v>0</v>
      </c>
      <c r="DQ8" s="84">
        <f t="shared" si="21"/>
        <v>0</v>
      </c>
      <c r="DR8" s="85">
        <f t="shared" si="22"/>
        <v>0</v>
      </c>
      <c r="DS8" s="109"/>
      <c r="DT8" s="109">
        <v>0</v>
      </c>
      <c r="DU8" s="190"/>
      <c r="DV8" s="202">
        <v>0</v>
      </c>
      <c r="DW8" s="190"/>
      <c r="DX8" s="202">
        <v>0</v>
      </c>
      <c r="DY8" s="23">
        <f t="shared" si="58"/>
        <v>0</v>
      </c>
      <c r="DZ8" s="83">
        <f t="shared" si="59"/>
        <v>0</v>
      </c>
      <c r="EA8" s="3"/>
      <c r="EB8" s="127">
        <v>0</v>
      </c>
      <c r="EC8" s="3"/>
      <c r="ED8" s="127">
        <v>0</v>
      </c>
      <c r="EE8" s="3"/>
      <c r="EF8" s="127">
        <v>0</v>
      </c>
      <c r="EG8" s="3"/>
      <c r="EH8" s="127">
        <v>0</v>
      </c>
      <c r="EI8" s="3"/>
      <c r="EJ8" s="127">
        <v>0</v>
      </c>
      <c r="EK8" s="23">
        <f t="shared" si="60"/>
        <v>0</v>
      </c>
      <c r="EL8" s="83">
        <f t="shared" si="24"/>
        <v>0</v>
      </c>
      <c r="EM8" s="99"/>
      <c r="EN8" s="127">
        <v>0</v>
      </c>
      <c r="EO8" s="99"/>
      <c r="EP8" s="127">
        <v>0</v>
      </c>
      <c r="EQ8" s="99"/>
      <c r="ER8" s="127">
        <v>0</v>
      </c>
      <c r="ES8" s="99"/>
      <c r="ET8" s="127">
        <v>0</v>
      </c>
      <c r="EU8" s="99"/>
      <c r="EV8" s="127">
        <v>0</v>
      </c>
      <c r="EW8" s="23">
        <f t="shared" si="61"/>
        <v>0</v>
      </c>
      <c r="EX8" s="83">
        <f t="shared" si="62"/>
        <v>0</v>
      </c>
      <c r="EY8" s="99"/>
      <c r="EZ8" s="127">
        <v>0</v>
      </c>
      <c r="FA8" s="99"/>
      <c r="FB8" s="127">
        <v>0</v>
      </c>
      <c r="FC8" s="99"/>
      <c r="FD8" s="127">
        <v>0</v>
      </c>
      <c r="FE8" s="99"/>
      <c r="FF8" s="127">
        <v>0</v>
      </c>
      <c r="FG8" s="99"/>
      <c r="FH8" s="127">
        <v>0</v>
      </c>
      <c r="FI8" s="23">
        <f t="shared" si="63"/>
        <v>0</v>
      </c>
      <c r="FJ8" s="83">
        <f t="shared" si="64"/>
        <v>0</v>
      </c>
      <c r="FK8" s="99"/>
      <c r="FL8" s="127">
        <v>0</v>
      </c>
      <c r="FM8" s="99"/>
      <c r="FN8" s="127">
        <v>0</v>
      </c>
      <c r="FO8" s="99"/>
      <c r="FP8" s="127">
        <v>0</v>
      </c>
      <c r="FQ8" s="99"/>
      <c r="FR8" s="127">
        <v>0</v>
      </c>
      <c r="FS8" s="99"/>
      <c r="FT8" s="127">
        <v>0</v>
      </c>
      <c r="FU8" s="23">
        <f t="shared" si="65"/>
        <v>0</v>
      </c>
      <c r="FV8" s="83">
        <f t="shared" si="66"/>
        <v>0</v>
      </c>
      <c r="FW8" s="84">
        <f t="shared" ref="FW8" si="80">SUM(DY8,EK8,EW8,FI8,FU8)</f>
        <v>0</v>
      </c>
      <c r="FX8" s="134">
        <f t="shared" si="26"/>
        <v>0</v>
      </c>
      <c r="FY8" s="3"/>
      <c r="FZ8" s="25">
        <v>0</v>
      </c>
      <c r="GA8" s="3"/>
      <c r="GB8" s="25">
        <v>0</v>
      </c>
      <c r="GC8" s="3"/>
      <c r="GD8" s="25">
        <v>0</v>
      </c>
      <c r="GE8" s="3"/>
      <c r="GF8" s="25">
        <v>0</v>
      </c>
      <c r="GG8" s="3"/>
      <c r="GH8" s="25">
        <v>0</v>
      </c>
      <c r="GI8" s="23">
        <f t="shared" si="67"/>
        <v>0</v>
      </c>
      <c r="GJ8" s="83">
        <f t="shared" si="28"/>
        <v>0</v>
      </c>
      <c r="GK8" s="3"/>
      <c r="GL8" s="25">
        <v>0</v>
      </c>
      <c r="GM8" s="3"/>
      <c r="GN8" s="25">
        <v>0</v>
      </c>
      <c r="GO8" s="3"/>
      <c r="GP8" s="25">
        <v>0</v>
      </c>
      <c r="GQ8" s="3"/>
      <c r="GR8" s="25">
        <v>0</v>
      </c>
      <c r="GS8" s="3"/>
      <c r="GT8" s="25">
        <v>0</v>
      </c>
      <c r="GU8" s="23">
        <f t="shared" si="68"/>
        <v>0</v>
      </c>
      <c r="GV8" s="83">
        <f t="shared" si="30"/>
        <v>0</v>
      </c>
      <c r="GW8" s="3"/>
      <c r="GX8" s="25">
        <v>0</v>
      </c>
      <c r="GY8" s="3"/>
      <c r="GZ8" s="25">
        <v>0</v>
      </c>
      <c r="HA8" s="3"/>
      <c r="HB8" s="25">
        <v>0</v>
      </c>
      <c r="HC8" s="3"/>
      <c r="HD8" s="25">
        <v>0</v>
      </c>
      <c r="HE8" s="3"/>
      <c r="HF8" s="25">
        <v>0</v>
      </c>
      <c r="HG8" s="23">
        <f t="shared" si="69"/>
        <v>0</v>
      </c>
      <c r="HH8" s="83">
        <f t="shared" si="32"/>
        <v>0</v>
      </c>
      <c r="HI8" s="3"/>
      <c r="HJ8" s="25">
        <v>0</v>
      </c>
      <c r="HK8" s="3"/>
      <c r="HL8" s="25">
        <v>0</v>
      </c>
      <c r="HM8" s="3"/>
      <c r="HN8" s="25">
        <v>0</v>
      </c>
      <c r="HO8" s="3"/>
      <c r="HP8" s="25">
        <v>0</v>
      </c>
      <c r="HQ8" s="3"/>
      <c r="HR8" s="25">
        <v>0</v>
      </c>
      <c r="HS8" s="23">
        <f t="shared" si="7"/>
        <v>0</v>
      </c>
      <c r="HT8" s="83">
        <f t="shared" si="8"/>
        <v>0</v>
      </c>
      <c r="HU8" s="84">
        <f t="shared" si="33"/>
        <v>0</v>
      </c>
      <c r="HV8" s="134">
        <f t="shared" si="34"/>
        <v>0</v>
      </c>
      <c r="HW8" s="164"/>
      <c r="HX8" s="165">
        <v>0</v>
      </c>
      <c r="HY8" s="3"/>
      <c r="HZ8" s="25">
        <v>0</v>
      </c>
      <c r="IA8" s="3"/>
      <c r="IB8" s="25">
        <v>0</v>
      </c>
      <c r="IC8" s="3"/>
      <c r="ID8" s="25">
        <v>0</v>
      </c>
      <c r="IE8" s="3"/>
      <c r="IF8" s="25">
        <v>0</v>
      </c>
      <c r="IG8" s="23">
        <f t="shared" si="70"/>
        <v>0</v>
      </c>
      <c r="IH8" s="83">
        <f t="shared" si="36"/>
        <v>0</v>
      </c>
      <c r="II8" s="3"/>
      <c r="IJ8" s="25">
        <v>0</v>
      </c>
      <c r="IK8" s="3"/>
      <c r="IL8" s="25">
        <v>0</v>
      </c>
      <c r="IM8" s="3"/>
      <c r="IN8" s="25">
        <v>0</v>
      </c>
      <c r="IO8" s="3"/>
      <c r="IP8" s="25">
        <v>0</v>
      </c>
      <c r="IQ8" s="3"/>
      <c r="IR8" s="25">
        <v>0</v>
      </c>
      <c r="IS8" s="23">
        <f t="shared" si="71"/>
        <v>0</v>
      </c>
      <c r="IT8" s="83">
        <f t="shared" si="38"/>
        <v>0</v>
      </c>
      <c r="IU8" s="3"/>
      <c r="IV8" s="25">
        <v>0</v>
      </c>
      <c r="IW8" s="3"/>
      <c r="IX8" s="25">
        <v>0</v>
      </c>
      <c r="IY8" s="3"/>
      <c r="IZ8" s="25">
        <v>0</v>
      </c>
      <c r="JA8" s="3"/>
      <c r="JB8" s="25">
        <v>0</v>
      </c>
      <c r="JC8" s="3"/>
      <c r="JD8" s="25">
        <v>0</v>
      </c>
      <c r="JE8" s="23">
        <f t="shared" si="72"/>
        <v>0</v>
      </c>
      <c r="JF8" s="83">
        <f t="shared" si="40"/>
        <v>0</v>
      </c>
      <c r="JG8" s="3"/>
      <c r="JH8" s="25">
        <v>0</v>
      </c>
      <c r="JI8" s="3"/>
      <c r="JJ8" s="25">
        <v>0</v>
      </c>
      <c r="JK8" s="3"/>
      <c r="JL8" s="25">
        <v>0</v>
      </c>
      <c r="JM8" s="3"/>
      <c r="JN8" s="25">
        <v>0</v>
      </c>
      <c r="JO8" s="3"/>
      <c r="JP8" s="25">
        <v>0</v>
      </c>
      <c r="JQ8" s="23">
        <f t="shared" si="73"/>
        <v>0</v>
      </c>
      <c r="JR8" s="83">
        <f t="shared" si="42"/>
        <v>0</v>
      </c>
      <c r="JS8" s="3"/>
      <c r="JT8" s="25">
        <v>0</v>
      </c>
      <c r="JU8" s="3"/>
      <c r="JV8" s="25">
        <v>0</v>
      </c>
      <c r="JW8" s="3"/>
      <c r="JX8" s="25">
        <v>0</v>
      </c>
      <c r="JY8" s="23">
        <f t="shared" si="43"/>
        <v>0</v>
      </c>
      <c r="JZ8" s="83">
        <f t="shared" si="44"/>
        <v>0</v>
      </c>
      <c r="KA8" s="84">
        <f t="shared" si="45"/>
        <v>0</v>
      </c>
      <c r="KB8" s="134">
        <f t="shared" si="9"/>
        <v>0</v>
      </c>
      <c r="KC8" s="3"/>
      <c r="KD8" s="25">
        <v>0</v>
      </c>
      <c r="KE8" s="3"/>
      <c r="KF8" s="25">
        <v>0</v>
      </c>
      <c r="KG8" s="23">
        <f t="shared" si="46"/>
        <v>0</v>
      </c>
      <c r="KH8" s="83">
        <f t="shared" si="47"/>
        <v>0</v>
      </c>
      <c r="KI8" s="3"/>
      <c r="KJ8" s="25">
        <v>0</v>
      </c>
      <c r="KK8" s="3"/>
      <c r="KL8" s="25">
        <v>0</v>
      </c>
      <c r="KM8" s="3"/>
      <c r="KN8" s="25">
        <v>0</v>
      </c>
      <c r="KO8" s="3"/>
      <c r="KP8" s="25">
        <v>0</v>
      </c>
      <c r="KQ8" s="3"/>
      <c r="KR8" s="25">
        <v>0</v>
      </c>
      <c r="KS8" s="23">
        <f t="shared" si="74"/>
        <v>0</v>
      </c>
      <c r="KT8" s="83">
        <f t="shared" si="49"/>
        <v>0</v>
      </c>
      <c r="KU8" s="3"/>
      <c r="KV8" s="25">
        <v>0</v>
      </c>
      <c r="KW8" s="3"/>
      <c r="KX8" s="25">
        <v>0</v>
      </c>
      <c r="KY8" s="3"/>
      <c r="KZ8" s="25">
        <v>0</v>
      </c>
      <c r="LA8" s="264"/>
      <c r="LB8" s="265">
        <v>0</v>
      </c>
      <c r="LC8" s="3"/>
      <c r="LD8" s="25">
        <v>0</v>
      </c>
      <c r="LE8" s="23">
        <f t="shared" si="75"/>
        <v>0</v>
      </c>
      <c r="LF8" s="83">
        <f t="shared" si="51"/>
        <v>0</v>
      </c>
      <c r="LG8" s="3"/>
      <c r="LH8" s="25">
        <v>0</v>
      </c>
      <c r="LI8" s="3"/>
      <c r="LJ8" s="25">
        <v>0</v>
      </c>
      <c r="LK8" s="3"/>
      <c r="LL8" s="25">
        <v>0</v>
      </c>
      <c r="LM8" s="3"/>
      <c r="LN8" s="25">
        <v>0</v>
      </c>
      <c r="LO8" s="3"/>
      <c r="LP8" s="25">
        <v>0</v>
      </c>
      <c r="LQ8" s="23">
        <f t="shared" si="76"/>
        <v>0</v>
      </c>
      <c r="LR8" s="83">
        <f t="shared" si="53"/>
        <v>0</v>
      </c>
      <c r="LS8" s="3"/>
      <c r="LT8" s="25">
        <v>0</v>
      </c>
      <c r="LU8" s="3"/>
      <c r="LV8" s="25">
        <v>0</v>
      </c>
      <c r="LW8" s="3"/>
      <c r="LX8" s="25">
        <v>0</v>
      </c>
      <c r="LY8" s="3"/>
      <c r="LZ8" s="25">
        <v>0</v>
      </c>
      <c r="MA8" s="3"/>
      <c r="MB8" s="25">
        <v>0</v>
      </c>
      <c r="MC8" s="23">
        <f t="shared" si="77"/>
        <v>0</v>
      </c>
      <c r="MD8" s="83">
        <f t="shared" si="55"/>
        <v>0</v>
      </c>
      <c r="ME8" s="84">
        <f t="shared" si="56"/>
        <v>0</v>
      </c>
      <c r="MF8" s="134">
        <f t="shared" si="57"/>
        <v>0</v>
      </c>
    </row>
    <row r="9" spans="2:344">
      <c r="B9" s="100" t="s">
        <v>56</v>
      </c>
      <c r="C9" s="101"/>
      <c r="D9" s="34">
        <v>0</v>
      </c>
      <c r="E9" s="34">
        <v>0</v>
      </c>
      <c r="F9" s="34">
        <v>0</v>
      </c>
      <c r="G9" s="34">
        <v>0</v>
      </c>
      <c r="H9" s="552"/>
      <c r="I9" s="553"/>
      <c r="J9" s="34">
        <v>0</v>
      </c>
      <c r="K9" s="34">
        <v>0</v>
      </c>
      <c r="L9" s="34">
        <v>0</v>
      </c>
      <c r="M9" s="34">
        <v>0</v>
      </c>
      <c r="N9" s="89"/>
      <c r="O9" s="102"/>
      <c r="P9" s="33">
        <v>0</v>
      </c>
      <c r="Q9" s="552"/>
      <c r="R9" s="553"/>
      <c r="S9" s="102"/>
      <c r="T9" s="33">
        <v>0</v>
      </c>
      <c r="U9" s="102"/>
      <c r="V9" s="33">
        <v>0</v>
      </c>
      <c r="W9" s="102"/>
      <c r="X9" s="33">
        <v>0</v>
      </c>
      <c r="Y9" s="102"/>
      <c r="Z9" s="33">
        <v>0</v>
      </c>
      <c r="AA9" s="102"/>
      <c r="AB9" s="33">
        <v>0</v>
      </c>
      <c r="AC9" s="552"/>
      <c r="AD9" s="553"/>
      <c r="AE9" s="99"/>
      <c r="AF9" s="33">
        <v>0</v>
      </c>
      <c r="AG9" s="99"/>
      <c r="AH9" s="33">
        <v>0</v>
      </c>
      <c r="AI9" s="99"/>
      <c r="AJ9" s="33">
        <v>0</v>
      </c>
      <c r="AK9" s="99"/>
      <c r="AL9" s="33">
        <v>0</v>
      </c>
      <c r="AM9" s="99"/>
      <c r="AN9" s="33">
        <v>0</v>
      </c>
      <c r="AO9" s="552"/>
      <c r="AP9" s="553"/>
      <c r="AQ9" s="99"/>
      <c r="AR9" s="33">
        <v>0</v>
      </c>
      <c r="AS9" s="99"/>
      <c r="AT9" s="33">
        <v>0</v>
      </c>
      <c r="AU9" s="99"/>
      <c r="AV9" s="33">
        <v>0</v>
      </c>
      <c r="AW9" s="99"/>
      <c r="AX9" s="33">
        <v>0</v>
      </c>
      <c r="AY9" s="99"/>
      <c r="AZ9" s="33">
        <v>0</v>
      </c>
      <c r="BA9" s="552"/>
      <c r="BB9" s="553"/>
      <c r="BC9" s="99"/>
      <c r="BD9" s="33">
        <v>0</v>
      </c>
      <c r="BE9" s="99"/>
      <c r="BF9" s="33">
        <v>0</v>
      </c>
      <c r="BG9" s="99"/>
      <c r="BH9" s="33">
        <v>0</v>
      </c>
      <c r="BI9" s="99"/>
      <c r="BJ9" s="33">
        <v>0</v>
      </c>
      <c r="BK9" s="99"/>
      <c r="BL9" s="33">
        <v>0</v>
      </c>
      <c r="BM9" s="552"/>
      <c r="BN9" s="553"/>
      <c r="BO9" s="72">
        <f t="shared" si="11"/>
        <v>0</v>
      </c>
      <c r="BP9" s="77">
        <f t="shared" si="12"/>
        <v>0</v>
      </c>
      <c r="BQ9" s="36"/>
      <c r="BR9" s="34">
        <v>0</v>
      </c>
      <c r="BS9" s="36"/>
      <c r="BT9" s="34">
        <v>0</v>
      </c>
      <c r="BU9" s="36"/>
      <c r="BV9" s="34">
        <v>0</v>
      </c>
      <c r="BW9" s="36"/>
      <c r="BX9" s="34">
        <v>0</v>
      </c>
      <c r="BY9" s="36"/>
      <c r="BZ9" s="34">
        <v>0</v>
      </c>
      <c r="CA9" s="23">
        <f t="shared" si="13"/>
        <v>0</v>
      </c>
      <c r="CB9" s="83">
        <f t="shared" si="14"/>
        <v>0</v>
      </c>
      <c r="CC9" s="36"/>
      <c r="CD9" s="34">
        <v>0</v>
      </c>
      <c r="CE9" s="36"/>
      <c r="CF9" s="34">
        <v>0</v>
      </c>
      <c r="CG9" s="36"/>
      <c r="CH9" s="34">
        <v>0</v>
      </c>
      <c r="CI9" s="36"/>
      <c r="CJ9" s="34">
        <v>0</v>
      </c>
      <c r="CK9" s="36"/>
      <c r="CL9" s="34">
        <v>0</v>
      </c>
      <c r="CM9" s="93"/>
      <c r="CN9" s="83">
        <f t="shared" si="16"/>
        <v>0</v>
      </c>
      <c r="CO9" s="192"/>
      <c r="CP9" s="192">
        <v>0</v>
      </c>
      <c r="CQ9" s="36"/>
      <c r="CR9" s="34">
        <v>0</v>
      </c>
      <c r="CS9" s="36"/>
      <c r="CT9" s="34">
        <v>0</v>
      </c>
      <c r="CU9" s="36"/>
      <c r="CV9" s="34">
        <v>0</v>
      </c>
      <c r="CW9" s="36"/>
      <c r="CX9" s="34">
        <v>0</v>
      </c>
      <c r="CY9" s="23">
        <f t="shared" si="17"/>
        <v>0</v>
      </c>
      <c r="CZ9" s="83">
        <f t="shared" si="18"/>
        <v>0</v>
      </c>
      <c r="DA9" s="36"/>
      <c r="DB9" s="34">
        <v>0</v>
      </c>
      <c r="DC9" s="36"/>
      <c r="DD9" s="34">
        <v>0</v>
      </c>
      <c r="DE9" s="36"/>
      <c r="DF9" s="34">
        <v>0</v>
      </c>
      <c r="DG9" s="36"/>
      <c r="DH9" s="34">
        <v>0</v>
      </c>
      <c r="DI9" s="36"/>
      <c r="DJ9" s="34">
        <v>0</v>
      </c>
      <c r="DK9" s="23">
        <f t="shared" si="78"/>
        <v>0</v>
      </c>
      <c r="DL9" s="83">
        <f t="shared" si="79"/>
        <v>0</v>
      </c>
      <c r="DM9" s="93"/>
      <c r="DN9" s="93">
        <v>0</v>
      </c>
      <c r="DO9" s="93"/>
      <c r="DP9" s="93">
        <v>0</v>
      </c>
      <c r="DQ9" s="84">
        <f t="shared" si="21"/>
        <v>0</v>
      </c>
      <c r="DR9" s="85">
        <f t="shared" si="22"/>
        <v>0</v>
      </c>
      <c r="DS9" s="109"/>
      <c r="DT9" s="109"/>
      <c r="DU9" s="190"/>
      <c r="DV9" s="202">
        <v>0</v>
      </c>
      <c r="DW9" s="190"/>
      <c r="DX9" s="202">
        <v>0</v>
      </c>
      <c r="DY9" s="23"/>
      <c r="DZ9" s="83"/>
      <c r="EA9" s="3"/>
      <c r="EB9" s="127">
        <v>0</v>
      </c>
      <c r="EC9" s="3"/>
      <c r="ED9" s="127">
        <v>0</v>
      </c>
      <c r="EE9" s="3"/>
      <c r="EF9" s="127">
        <v>0</v>
      </c>
      <c r="EG9" s="3"/>
      <c r="EH9" s="127">
        <v>0</v>
      </c>
      <c r="EI9" s="3"/>
      <c r="EJ9" s="127">
        <v>0</v>
      </c>
      <c r="EK9" s="23">
        <f t="shared" ref="EK9:EK11" si="81">SUM(EA9,EC9,EE9,EG9,EI9)</f>
        <v>0</v>
      </c>
      <c r="EL9" s="83">
        <f t="shared" ref="EL9:EL11" si="82">AVERAGE(EB9,ED9,EF9,EH9,EJ9)</f>
        <v>0</v>
      </c>
      <c r="EM9" s="99"/>
      <c r="EN9" s="127">
        <v>0</v>
      </c>
      <c r="EO9" s="99"/>
      <c r="EP9" s="127">
        <v>0</v>
      </c>
      <c r="EQ9" s="99"/>
      <c r="ER9" s="127">
        <v>0</v>
      </c>
      <c r="ES9" s="99"/>
      <c r="ET9" s="127">
        <v>0</v>
      </c>
      <c r="EU9" s="99"/>
      <c r="EV9" s="127">
        <v>0</v>
      </c>
      <c r="EW9" s="23">
        <f t="shared" ref="EW9:EW11" si="83">SUM(EU9,ES9,EQ9,EO9,EM9)</f>
        <v>0</v>
      </c>
      <c r="EX9" s="83">
        <f t="shared" ref="EX9:EX11" si="84">AVERAGE(EV9,ET9,ER9,EP9,EN9)</f>
        <v>0</v>
      </c>
      <c r="EY9" s="99"/>
      <c r="EZ9" s="127">
        <v>0</v>
      </c>
      <c r="FA9" s="99"/>
      <c r="FB9" s="127">
        <v>0</v>
      </c>
      <c r="FC9" s="99"/>
      <c r="FD9" s="127">
        <v>0</v>
      </c>
      <c r="FE9" s="99"/>
      <c r="FF9" s="127">
        <v>0</v>
      </c>
      <c r="FG9" s="99"/>
      <c r="FH9" s="127">
        <v>0</v>
      </c>
      <c r="FI9" s="23">
        <f t="shared" ref="FI9" si="85">SUM(FG9,FE9,FC9,FA9,EY9)</f>
        <v>0</v>
      </c>
      <c r="FJ9" s="83">
        <f t="shared" ref="FJ9" si="86">AVERAGE(FH9,FF9,FD9,FB9,EZ9)</f>
        <v>0</v>
      </c>
      <c r="FK9" s="99"/>
      <c r="FL9" s="127">
        <v>0</v>
      </c>
      <c r="FM9" s="99"/>
      <c r="FN9" s="127">
        <v>0</v>
      </c>
      <c r="FO9" s="99"/>
      <c r="FP9" s="127">
        <v>0</v>
      </c>
      <c r="FQ9" s="99"/>
      <c r="FR9" s="127">
        <v>0</v>
      </c>
      <c r="FS9" s="99"/>
      <c r="FT9" s="127">
        <v>0</v>
      </c>
      <c r="FU9" s="23">
        <f t="shared" ref="FU9:FU11" si="87">SUM(FS9,FQ9,FO9,FM9,FK9)</f>
        <v>0</v>
      </c>
      <c r="FV9" s="83">
        <f t="shared" ref="FV9:FV11" si="88">AVERAGE(FT9,FR9,FP9,FN9,FL9)</f>
        <v>0</v>
      </c>
      <c r="FW9" s="84">
        <f t="shared" ref="FW9:FW11" si="89">SUM(DY9,EK9,EW9,FI9,FU9)</f>
        <v>0</v>
      </c>
      <c r="FX9" s="134">
        <f t="shared" ref="FX9:FX11" si="90">AVERAGE(DZ9,EL9,EX9,FJ9,FV9)</f>
        <v>0</v>
      </c>
      <c r="FY9" s="36"/>
      <c r="FZ9" s="92">
        <v>0</v>
      </c>
      <c r="GA9" s="36"/>
      <c r="GB9" s="92">
        <v>0</v>
      </c>
      <c r="GC9" s="36"/>
      <c r="GD9" s="92">
        <v>0</v>
      </c>
      <c r="GE9" s="36"/>
      <c r="GF9" s="92">
        <v>0</v>
      </c>
      <c r="GG9" s="36"/>
      <c r="GH9" s="92">
        <v>0</v>
      </c>
      <c r="GI9" s="23">
        <f t="shared" ref="GI9:GI11" si="91">SUM(FY9,GA9,GC9,GE9,GG9)</f>
        <v>0</v>
      </c>
      <c r="GJ9" s="83">
        <f t="shared" ref="GJ9:GJ11" si="92">AVERAGE(FZ9,GB9,GD9,GF9,GH9)</f>
        <v>0</v>
      </c>
      <c r="GK9" s="36"/>
      <c r="GL9" s="92">
        <v>0</v>
      </c>
      <c r="GM9" s="36"/>
      <c r="GN9" s="92">
        <v>0</v>
      </c>
      <c r="GO9" s="36"/>
      <c r="GP9" s="92">
        <v>0</v>
      </c>
      <c r="GQ9" s="36"/>
      <c r="GR9" s="92">
        <v>0</v>
      </c>
      <c r="GS9" s="36"/>
      <c r="GT9" s="92">
        <v>0</v>
      </c>
      <c r="GU9" s="93"/>
      <c r="GV9" s="95"/>
      <c r="GW9" s="36"/>
      <c r="GX9" s="92">
        <v>0</v>
      </c>
      <c r="GY9" s="36"/>
      <c r="GZ9" s="92">
        <v>0</v>
      </c>
      <c r="HA9" s="36"/>
      <c r="HB9" s="92">
        <v>0</v>
      </c>
      <c r="HC9" s="36"/>
      <c r="HD9" s="92">
        <v>0</v>
      </c>
      <c r="HE9" s="36"/>
      <c r="HF9" s="92">
        <v>0</v>
      </c>
      <c r="HG9" s="23">
        <f t="shared" ref="HG9:HG11" si="93">SUM(GW9,GY9,HA9,HC9,HE9)</f>
        <v>0</v>
      </c>
      <c r="HH9" s="83">
        <f t="shared" ref="HH9:HH11" si="94">AVERAGE(GX9,GZ9,HB9,HD9,HF9)</f>
        <v>0</v>
      </c>
      <c r="HI9" s="36"/>
      <c r="HJ9" s="92">
        <v>0</v>
      </c>
      <c r="HK9" s="36"/>
      <c r="HL9" s="92">
        <v>0</v>
      </c>
      <c r="HM9" s="36"/>
      <c r="HN9" s="92">
        <v>0</v>
      </c>
      <c r="HO9" s="36"/>
      <c r="HP9" s="92">
        <v>0</v>
      </c>
      <c r="HQ9" s="36"/>
      <c r="HR9" s="92">
        <v>0</v>
      </c>
      <c r="HS9" s="23">
        <f t="shared" ref="HS9:HS11" si="95">SUM(HI9,HK9,HM9,HO9,HQ9)</f>
        <v>0</v>
      </c>
      <c r="HT9" s="83">
        <f t="shared" ref="HT9:HT11" si="96">AVERAGE(HJ9,HL9,HN9,HP9,HR9)</f>
        <v>0</v>
      </c>
      <c r="HU9" s="84">
        <f t="shared" ref="HU9:HU11" si="97">SUM(GI9,GU9,HG9,HS9)</f>
        <v>0</v>
      </c>
      <c r="HV9" s="134">
        <f t="shared" ref="HV9:HV11" si="98">AVERAGE(GJ9,GV9,HH9,HT9)</f>
        <v>0</v>
      </c>
      <c r="HW9" s="166"/>
      <c r="HX9" s="165">
        <v>0</v>
      </c>
      <c r="HY9" s="36"/>
      <c r="HZ9" s="25">
        <v>0</v>
      </c>
      <c r="IA9" s="36"/>
      <c r="IB9" s="25">
        <v>0</v>
      </c>
      <c r="IC9" s="36"/>
      <c r="ID9" s="25">
        <v>0</v>
      </c>
      <c r="IE9" s="36"/>
      <c r="IF9" s="25">
        <v>0</v>
      </c>
      <c r="IG9" s="23">
        <f t="shared" ref="IG9:IG11" si="99">SUM(HW9,HY9,IA9,IC9,IE9)</f>
        <v>0</v>
      </c>
      <c r="IH9" s="83">
        <f t="shared" ref="IH9:IH11" si="100">AVERAGE(HX9,HZ9,IB9,ID9,IF9)</f>
        <v>0</v>
      </c>
      <c r="II9" s="36"/>
      <c r="IJ9" s="25">
        <v>0</v>
      </c>
      <c r="IK9" s="36"/>
      <c r="IL9" s="25">
        <v>0</v>
      </c>
      <c r="IM9" s="36"/>
      <c r="IN9" s="25">
        <v>0</v>
      </c>
      <c r="IO9" s="36"/>
      <c r="IP9" s="25">
        <v>0</v>
      </c>
      <c r="IQ9" s="36"/>
      <c r="IR9" s="25">
        <v>0</v>
      </c>
      <c r="IS9" s="23">
        <f t="shared" ref="IS9:IS11" si="101">SUM(II9,IK9,IM9,IO9,IQ9)</f>
        <v>0</v>
      </c>
      <c r="IT9" s="83">
        <f t="shared" ref="IT9:IT11" si="102">AVERAGE(IJ9,IL9,IN9,IP9,IR9)</f>
        <v>0</v>
      </c>
      <c r="IU9" s="36"/>
      <c r="IV9" s="25">
        <v>0</v>
      </c>
      <c r="IW9" s="36"/>
      <c r="IX9" s="25">
        <v>0</v>
      </c>
      <c r="IY9" s="36"/>
      <c r="IZ9" s="25">
        <v>0</v>
      </c>
      <c r="JA9" s="36"/>
      <c r="JB9" s="25">
        <v>0</v>
      </c>
      <c r="JC9" s="36"/>
      <c r="JD9" s="25">
        <v>0</v>
      </c>
      <c r="JE9" s="23">
        <f t="shared" ref="JE9:JE11" si="103">SUM(IU9,IW9,IY9,JA9,JC9)</f>
        <v>0</v>
      </c>
      <c r="JF9" s="83">
        <f t="shared" ref="JF9:JF11" si="104">AVERAGE(IV9,IX9,IZ9,JB9,JD9)</f>
        <v>0</v>
      </c>
      <c r="JG9" s="36"/>
      <c r="JH9" s="25">
        <v>0</v>
      </c>
      <c r="JI9" s="36"/>
      <c r="JJ9" s="25">
        <v>0</v>
      </c>
      <c r="JK9" s="36"/>
      <c r="JL9" s="25">
        <v>0</v>
      </c>
      <c r="JM9" s="36"/>
      <c r="JN9" s="25">
        <v>0</v>
      </c>
      <c r="JO9" s="36"/>
      <c r="JP9" s="25">
        <v>0</v>
      </c>
      <c r="JQ9" s="23">
        <f t="shared" ref="JQ9:JQ11" si="105">SUM(JG9,JI9,JK9,JM9,JO9)</f>
        <v>0</v>
      </c>
      <c r="JR9" s="83">
        <f t="shared" ref="JR9:JR11" si="106">AVERAGE(JH9,JJ9,JL9,JN9,JP9)</f>
        <v>0</v>
      </c>
      <c r="JS9" s="36"/>
      <c r="JT9" s="25">
        <v>0</v>
      </c>
      <c r="JU9" s="36"/>
      <c r="JV9" s="25">
        <v>0</v>
      </c>
      <c r="JW9" s="36"/>
      <c r="JX9" s="25">
        <v>0</v>
      </c>
      <c r="JY9" s="23">
        <f t="shared" ref="JY9:JY11" si="107">SUM(JS9,JU9,JW9)</f>
        <v>0</v>
      </c>
      <c r="JZ9" s="83">
        <f t="shared" ref="JZ9:JZ11" si="108">AVERAGE(JT9,JV9,JX9)</f>
        <v>0</v>
      </c>
      <c r="KA9" s="84">
        <f t="shared" ref="KA9:KA11" si="109">SUM(IG9,IS9,JE9,JQ9,JY9)</f>
        <v>0</v>
      </c>
      <c r="KB9" s="134">
        <f t="shared" ref="KB9:KB11" si="110">AVERAGE(IH9,IT9,JF9,JR9,JZ9)</f>
        <v>0</v>
      </c>
      <c r="KC9" s="36"/>
      <c r="KD9" s="25">
        <v>0.4</v>
      </c>
      <c r="KE9" s="36"/>
      <c r="KF9" s="25">
        <v>1</v>
      </c>
      <c r="KG9" s="23">
        <f t="shared" ref="KG9" si="111">SUM(KC9,KE9)</f>
        <v>0</v>
      </c>
      <c r="KH9" s="83">
        <f t="shared" ref="KH9" si="112">AVERAGE(KB9,KD9,KF9)</f>
        <v>0.46666666666666662</v>
      </c>
      <c r="KI9" s="3"/>
      <c r="KJ9" s="25">
        <v>0.6</v>
      </c>
      <c r="KK9" s="3"/>
      <c r="KL9" s="25">
        <v>0.6</v>
      </c>
      <c r="KM9" s="3"/>
      <c r="KN9" s="25">
        <v>0.6</v>
      </c>
      <c r="KO9" s="3"/>
      <c r="KP9" s="25">
        <v>0.6</v>
      </c>
      <c r="KQ9" s="3"/>
      <c r="KR9" s="25">
        <v>0.6</v>
      </c>
      <c r="KS9" s="23">
        <f t="shared" ref="KS9" si="113">SUM(KI9,KK9,KM9,KO9,KQ9)</f>
        <v>0</v>
      </c>
      <c r="KT9" s="83">
        <f t="shared" ref="KT9" si="114">AVERAGE(KJ9,KL9,KN9,KP9,KR9)</f>
        <v>0.6</v>
      </c>
      <c r="KU9" s="3"/>
      <c r="KV9" s="25">
        <v>0.75</v>
      </c>
      <c r="KW9" s="3"/>
      <c r="KX9" s="25">
        <v>0.55000000000000004</v>
      </c>
      <c r="KY9" s="3"/>
      <c r="KZ9" s="25">
        <v>0.5</v>
      </c>
      <c r="LA9" s="264"/>
      <c r="LB9" s="265">
        <v>0</v>
      </c>
      <c r="LC9" s="3"/>
      <c r="LD9" s="25">
        <v>0.75</v>
      </c>
      <c r="LE9" s="23">
        <f t="shared" ref="LE9" si="115">SUM(KU9,KW9,KY9,LA9,LC9)</f>
        <v>0</v>
      </c>
      <c r="LF9" s="83">
        <f t="shared" ref="LF9" si="116">AVERAGE(KV9,KX9,KZ9,LB9,LD9)</f>
        <v>0.51</v>
      </c>
      <c r="LG9" s="3"/>
      <c r="LH9" s="25">
        <v>0.7</v>
      </c>
      <c r="LI9" s="3"/>
      <c r="LJ9" s="25">
        <v>0.7</v>
      </c>
      <c r="LK9" s="3"/>
      <c r="LL9" s="25">
        <v>0.5</v>
      </c>
      <c r="LM9" s="3"/>
      <c r="LN9" s="25">
        <v>0.5</v>
      </c>
      <c r="LO9" s="3"/>
      <c r="LP9" s="25">
        <v>0.3</v>
      </c>
      <c r="LQ9" s="23">
        <f t="shared" ref="LQ9" si="117">SUM(LG9,LI9,LK9,LM9,LO9)</f>
        <v>0</v>
      </c>
      <c r="LR9" s="83">
        <f t="shared" ref="LR9" si="118">AVERAGE(LH9,LJ9,LL9,LN9,LP9)</f>
        <v>0.53999999999999992</v>
      </c>
      <c r="LS9" s="3"/>
      <c r="LT9" s="25">
        <v>0</v>
      </c>
      <c r="LU9" s="3"/>
      <c r="LV9" s="25">
        <v>0</v>
      </c>
      <c r="LW9" s="3"/>
      <c r="LX9" s="25">
        <v>0</v>
      </c>
      <c r="LY9" s="3"/>
      <c r="LZ9" s="25">
        <v>0</v>
      </c>
      <c r="MA9" s="3"/>
      <c r="MB9" s="25">
        <v>0</v>
      </c>
      <c r="MC9" s="23">
        <f t="shared" ref="MC9" si="119">SUM(LS9,LU9,LW9,LY9,MA9)</f>
        <v>0</v>
      </c>
      <c r="MD9" s="83">
        <f t="shared" ref="MD9" si="120">AVERAGE(LT9,LV9,LX9,LZ9,MB9)</f>
        <v>0</v>
      </c>
      <c r="ME9" s="84">
        <f t="shared" ref="ME9" si="121">SUM(KG9,KS9,LE9,LQ9,MC9)</f>
        <v>0</v>
      </c>
      <c r="MF9" s="134">
        <f t="shared" ref="MF9" si="122">AVERAGE(KH9,KT9,LF9,LR9,MD9)</f>
        <v>0.42333333333333334</v>
      </c>
    </row>
    <row r="10" spans="2:344">
      <c r="B10" s="8" t="s">
        <v>21</v>
      </c>
      <c r="C10" s="4"/>
      <c r="D10" s="6"/>
      <c r="E10" s="6"/>
      <c r="F10" s="6"/>
      <c r="G10" s="6"/>
      <c r="H10" s="552"/>
      <c r="I10" s="553"/>
      <c r="J10" s="6"/>
      <c r="K10" s="6"/>
      <c r="L10" s="6"/>
      <c r="M10" s="6"/>
      <c r="N10" s="5"/>
      <c r="O10" s="6"/>
      <c r="P10" s="33">
        <v>0</v>
      </c>
      <c r="Q10" s="552"/>
      <c r="R10" s="553"/>
      <c r="S10" s="6"/>
      <c r="T10" s="33">
        <v>0</v>
      </c>
      <c r="U10" s="6"/>
      <c r="V10" s="33">
        <v>0</v>
      </c>
      <c r="W10" s="6"/>
      <c r="X10" s="33">
        <v>0</v>
      </c>
      <c r="Y10" s="6"/>
      <c r="Z10" s="33">
        <v>0</v>
      </c>
      <c r="AA10" s="6"/>
      <c r="AB10" s="33">
        <v>0</v>
      </c>
      <c r="AC10" s="552"/>
      <c r="AD10" s="553"/>
      <c r="AE10" s="71"/>
      <c r="AF10" s="33">
        <v>0</v>
      </c>
      <c r="AG10" s="71"/>
      <c r="AH10" s="33">
        <v>0</v>
      </c>
      <c r="AI10" s="71"/>
      <c r="AJ10" s="33">
        <v>0</v>
      </c>
      <c r="AK10" s="71"/>
      <c r="AL10" s="33">
        <v>0</v>
      </c>
      <c r="AM10" s="71"/>
      <c r="AN10" s="33">
        <v>0</v>
      </c>
      <c r="AO10" s="552"/>
      <c r="AP10" s="553"/>
      <c r="AQ10" s="71"/>
      <c r="AR10" s="33">
        <v>0</v>
      </c>
      <c r="AS10" s="71"/>
      <c r="AT10" s="33">
        <v>0</v>
      </c>
      <c r="AU10" s="71"/>
      <c r="AV10" s="33">
        <v>0</v>
      </c>
      <c r="AW10" s="71"/>
      <c r="AX10" s="33">
        <v>0</v>
      </c>
      <c r="AY10" s="71"/>
      <c r="AZ10" s="33">
        <v>0</v>
      </c>
      <c r="BA10" s="552"/>
      <c r="BB10" s="553"/>
      <c r="BC10" s="71"/>
      <c r="BD10" s="33">
        <v>0</v>
      </c>
      <c r="BE10" s="71"/>
      <c r="BF10" s="33">
        <v>0</v>
      </c>
      <c r="BG10" s="71"/>
      <c r="BH10" s="33">
        <v>0</v>
      </c>
      <c r="BI10" s="71"/>
      <c r="BJ10" s="33">
        <v>0</v>
      </c>
      <c r="BK10" s="71"/>
      <c r="BL10" s="33">
        <v>0</v>
      </c>
      <c r="BM10" s="552"/>
      <c r="BN10" s="553"/>
      <c r="BO10" s="72">
        <f t="shared" si="11"/>
        <v>0</v>
      </c>
      <c r="BP10" s="77">
        <f t="shared" si="12"/>
        <v>0</v>
      </c>
      <c r="BQ10" s="3"/>
      <c r="BR10" s="25">
        <v>0</v>
      </c>
      <c r="BS10" s="3"/>
      <c r="BT10" s="25">
        <v>0</v>
      </c>
      <c r="BU10" s="3"/>
      <c r="BV10" s="25">
        <v>0</v>
      </c>
      <c r="BW10" s="3"/>
      <c r="BX10" s="25">
        <v>0</v>
      </c>
      <c r="BY10" s="3"/>
      <c r="BZ10" s="25">
        <v>0</v>
      </c>
      <c r="CA10" s="23">
        <f t="shared" si="13"/>
        <v>0</v>
      </c>
      <c r="CB10" s="83">
        <f t="shared" si="14"/>
        <v>0</v>
      </c>
      <c r="CC10" s="3"/>
      <c r="CD10" s="25">
        <v>0</v>
      </c>
      <c r="CE10" s="3"/>
      <c r="CF10" s="25">
        <v>0</v>
      </c>
      <c r="CG10" s="3"/>
      <c r="CH10" s="25">
        <v>0</v>
      </c>
      <c r="CI10" s="3"/>
      <c r="CJ10" s="25">
        <v>0</v>
      </c>
      <c r="CK10" s="3"/>
      <c r="CL10" s="25">
        <v>0</v>
      </c>
      <c r="CM10" s="23">
        <f t="shared" si="15"/>
        <v>0</v>
      </c>
      <c r="CN10" s="83">
        <f t="shared" si="16"/>
        <v>0</v>
      </c>
      <c r="CO10" s="190"/>
      <c r="CP10" s="190">
        <v>0</v>
      </c>
      <c r="CQ10" s="3"/>
      <c r="CR10" s="25">
        <v>0</v>
      </c>
      <c r="CS10" s="3"/>
      <c r="CT10" s="25">
        <v>0</v>
      </c>
      <c r="CU10" s="3"/>
      <c r="CV10" s="25">
        <v>0</v>
      </c>
      <c r="CW10" s="3"/>
      <c r="CX10" s="25">
        <v>0</v>
      </c>
      <c r="CY10" s="23">
        <f t="shared" si="17"/>
        <v>0</v>
      </c>
      <c r="CZ10" s="83">
        <f t="shared" si="18"/>
        <v>0</v>
      </c>
      <c r="DA10" s="3"/>
      <c r="DB10" s="25">
        <v>0</v>
      </c>
      <c r="DC10" s="3"/>
      <c r="DD10" s="25">
        <v>0</v>
      </c>
      <c r="DE10" s="3"/>
      <c r="DF10" s="25">
        <v>0</v>
      </c>
      <c r="DG10" s="3"/>
      <c r="DH10" s="25">
        <v>0</v>
      </c>
      <c r="DI10" s="3"/>
      <c r="DJ10" s="25">
        <v>0</v>
      </c>
      <c r="DK10" s="23">
        <f t="shared" si="78"/>
        <v>0</v>
      </c>
      <c r="DL10" s="83">
        <f t="shared" si="79"/>
        <v>0</v>
      </c>
      <c r="DM10" s="23"/>
      <c r="DN10" s="23">
        <v>0</v>
      </c>
      <c r="DO10" s="23"/>
      <c r="DP10" s="23">
        <v>0</v>
      </c>
      <c r="DQ10" s="84">
        <f t="shared" si="21"/>
        <v>0</v>
      </c>
      <c r="DR10" s="85">
        <f t="shared" si="22"/>
        <v>0</v>
      </c>
      <c r="DS10" s="109"/>
      <c r="DT10" s="110">
        <v>0</v>
      </c>
      <c r="DU10" s="190"/>
      <c r="DV10" s="191">
        <v>0</v>
      </c>
      <c r="DW10" s="190"/>
      <c r="DX10" s="191">
        <v>0</v>
      </c>
      <c r="DY10" s="23">
        <f t="shared" si="58"/>
        <v>0</v>
      </c>
      <c r="DZ10" s="83">
        <f t="shared" si="59"/>
        <v>0</v>
      </c>
      <c r="EA10" s="3"/>
      <c r="EB10" s="127">
        <v>0.5</v>
      </c>
      <c r="EC10" s="3"/>
      <c r="ED10" s="127">
        <v>0.5</v>
      </c>
      <c r="EE10" s="3"/>
      <c r="EF10" s="127">
        <v>0</v>
      </c>
      <c r="EG10" s="3"/>
      <c r="EH10" s="127">
        <v>0</v>
      </c>
      <c r="EI10" s="3"/>
      <c r="EJ10" s="127">
        <v>0</v>
      </c>
      <c r="EK10" s="23">
        <f t="shared" si="81"/>
        <v>0</v>
      </c>
      <c r="EL10" s="83">
        <f t="shared" si="82"/>
        <v>0.2</v>
      </c>
      <c r="EM10" s="71"/>
      <c r="EN10" s="127">
        <v>0</v>
      </c>
      <c r="EO10" s="71"/>
      <c r="EP10" s="127">
        <v>0</v>
      </c>
      <c r="EQ10" s="71"/>
      <c r="ER10" s="127">
        <v>0</v>
      </c>
      <c r="ES10" s="71"/>
      <c r="ET10" s="127">
        <v>0</v>
      </c>
      <c r="EU10" s="71"/>
      <c r="EV10" s="127">
        <v>0</v>
      </c>
      <c r="EW10" s="23">
        <f t="shared" si="83"/>
        <v>0</v>
      </c>
      <c r="EX10" s="83">
        <f t="shared" si="84"/>
        <v>0</v>
      </c>
      <c r="EY10" s="71"/>
      <c r="EZ10" s="127">
        <v>0</v>
      </c>
      <c r="FA10" s="71"/>
      <c r="FB10" s="127">
        <v>0</v>
      </c>
      <c r="FC10" s="71"/>
      <c r="FD10" s="127">
        <v>0</v>
      </c>
      <c r="FE10" s="71"/>
      <c r="FF10" s="127">
        <v>0</v>
      </c>
      <c r="FG10" s="71"/>
      <c r="FH10" s="127">
        <v>0</v>
      </c>
      <c r="FI10" s="23">
        <f t="shared" si="63"/>
        <v>0</v>
      </c>
      <c r="FJ10" s="83">
        <f t="shared" si="64"/>
        <v>0</v>
      </c>
      <c r="FK10" s="71"/>
      <c r="FL10" s="127">
        <v>0</v>
      </c>
      <c r="FM10" s="71"/>
      <c r="FN10" s="127">
        <v>0</v>
      </c>
      <c r="FO10" s="71"/>
      <c r="FP10" s="127">
        <v>0</v>
      </c>
      <c r="FQ10" s="71"/>
      <c r="FR10" s="127">
        <v>0</v>
      </c>
      <c r="FS10" s="71"/>
      <c r="FT10" s="127">
        <v>0</v>
      </c>
      <c r="FU10" s="23">
        <f t="shared" si="87"/>
        <v>0</v>
      </c>
      <c r="FV10" s="83">
        <f t="shared" si="88"/>
        <v>0</v>
      </c>
      <c r="FW10" s="84">
        <f t="shared" si="89"/>
        <v>0</v>
      </c>
      <c r="FX10" s="134">
        <f t="shared" si="90"/>
        <v>0.04</v>
      </c>
      <c r="FY10" s="36"/>
      <c r="FZ10" s="92">
        <v>0</v>
      </c>
      <c r="GA10" s="36"/>
      <c r="GB10" s="92">
        <v>0</v>
      </c>
      <c r="GC10" s="36"/>
      <c r="GD10" s="92">
        <v>0</v>
      </c>
      <c r="GE10" s="36"/>
      <c r="GF10" s="92">
        <v>0.3</v>
      </c>
      <c r="GG10" s="36"/>
      <c r="GH10" s="92">
        <v>0</v>
      </c>
      <c r="GI10" s="23">
        <f t="shared" si="91"/>
        <v>0</v>
      </c>
      <c r="GJ10" s="83">
        <f t="shared" si="92"/>
        <v>0.06</v>
      </c>
      <c r="GK10" s="36"/>
      <c r="GL10" s="92">
        <v>0</v>
      </c>
      <c r="GM10" s="36"/>
      <c r="GN10" s="92">
        <v>0</v>
      </c>
      <c r="GO10" s="36"/>
      <c r="GP10" s="92">
        <v>0</v>
      </c>
      <c r="GQ10" s="36"/>
      <c r="GR10" s="92">
        <v>0</v>
      </c>
      <c r="GS10" s="36"/>
      <c r="GT10" s="92">
        <v>0</v>
      </c>
      <c r="GU10" s="93">
        <f>SUM(GK10,GM10,GO10,GQ10,GS10)</f>
        <v>0</v>
      </c>
      <c r="GV10" s="95">
        <f>AVERAGE(GL10,GN10,GP10,GR10,GT10)</f>
        <v>0</v>
      </c>
      <c r="GW10" s="36"/>
      <c r="GX10" s="92">
        <v>0</v>
      </c>
      <c r="GY10" s="36"/>
      <c r="GZ10" s="92">
        <v>0</v>
      </c>
      <c r="HA10" s="36"/>
      <c r="HB10" s="92">
        <v>0</v>
      </c>
      <c r="HC10" s="36"/>
      <c r="HD10" s="92">
        <v>0</v>
      </c>
      <c r="HE10" s="36"/>
      <c r="HF10" s="92">
        <v>0</v>
      </c>
      <c r="HG10" s="23">
        <f t="shared" si="93"/>
        <v>0</v>
      </c>
      <c r="HH10" s="83">
        <f t="shared" si="94"/>
        <v>0</v>
      </c>
      <c r="HI10" s="36"/>
      <c r="HJ10" s="92">
        <v>0</v>
      </c>
      <c r="HK10" s="36"/>
      <c r="HL10" s="92">
        <v>0</v>
      </c>
      <c r="HM10" s="36"/>
      <c r="HN10" s="92">
        <v>0</v>
      </c>
      <c r="HO10" s="36"/>
      <c r="HP10" s="92">
        <v>0</v>
      </c>
      <c r="HQ10" s="36"/>
      <c r="HR10" s="92">
        <v>0</v>
      </c>
      <c r="HS10" s="23">
        <f t="shared" si="95"/>
        <v>0</v>
      </c>
      <c r="HT10" s="83">
        <f t="shared" si="96"/>
        <v>0</v>
      </c>
      <c r="HU10" s="84">
        <f t="shared" si="97"/>
        <v>0</v>
      </c>
      <c r="HV10" s="134">
        <f t="shared" si="98"/>
        <v>1.4999999999999999E-2</v>
      </c>
      <c r="HW10" s="166"/>
      <c r="HX10" s="165">
        <v>0</v>
      </c>
      <c r="HY10" s="36"/>
      <c r="HZ10" s="25">
        <v>0</v>
      </c>
      <c r="IA10" s="3"/>
      <c r="IB10" s="25">
        <v>0.3</v>
      </c>
      <c r="IC10" s="36"/>
      <c r="ID10" s="25">
        <v>0</v>
      </c>
      <c r="IE10" s="36"/>
      <c r="IF10" s="25">
        <v>0</v>
      </c>
      <c r="IG10" s="23">
        <f t="shared" si="99"/>
        <v>0</v>
      </c>
      <c r="IH10" s="83">
        <f t="shared" si="100"/>
        <v>0.06</v>
      </c>
      <c r="II10" s="36"/>
      <c r="IJ10" s="25">
        <v>0</v>
      </c>
      <c r="IK10" s="36"/>
      <c r="IL10" s="25">
        <v>0</v>
      </c>
      <c r="IM10" s="36"/>
      <c r="IN10" s="25">
        <v>0</v>
      </c>
      <c r="IO10" s="36"/>
      <c r="IP10" s="25">
        <v>0</v>
      </c>
      <c r="IQ10" s="36"/>
      <c r="IR10" s="25">
        <v>0</v>
      </c>
      <c r="IS10" s="23">
        <f t="shared" si="101"/>
        <v>0</v>
      </c>
      <c r="IT10" s="83">
        <f t="shared" si="102"/>
        <v>0</v>
      </c>
      <c r="IU10" s="36"/>
      <c r="IV10" s="25">
        <v>0</v>
      </c>
      <c r="IW10" s="36"/>
      <c r="IX10" s="25">
        <v>0</v>
      </c>
      <c r="IY10" s="36"/>
      <c r="IZ10" s="25">
        <v>0.1</v>
      </c>
      <c r="JA10" s="36"/>
      <c r="JB10" s="25">
        <v>0.3</v>
      </c>
      <c r="JC10" s="36"/>
      <c r="JD10" s="25">
        <v>0</v>
      </c>
      <c r="JE10" s="23">
        <f t="shared" si="103"/>
        <v>0</v>
      </c>
      <c r="JF10" s="83">
        <f t="shared" si="104"/>
        <v>0.08</v>
      </c>
      <c r="JG10" s="36"/>
      <c r="JH10" s="25">
        <v>0</v>
      </c>
      <c r="JI10" s="36"/>
      <c r="JJ10" s="25">
        <v>0</v>
      </c>
      <c r="JK10" s="36"/>
      <c r="JL10" s="25">
        <v>0</v>
      </c>
      <c r="JM10" s="36"/>
      <c r="JN10" s="25">
        <v>0</v>
      </c>
      <c r="JO10" s="36"/>
      <c r="JP10" s="25">
        <v>0</v>
      </c>
      <c r="JQ10" s="23">
        <f t="shared" si="105"/>
        <v>0</v>
      </c>
      <c r="JR10" s="83">
        <f t="shared" si="106"/>
        <v>0</v>
      </c>
      <c r="JS10" s="36"/>
      <c r="JT10" s="25">
        <v>0</v>
      </c>
      <c r="JU10" s="36"/>
      <c r="JV10" s="25">
        <v>0</v>
      </c>
      <c r="JW10" s="36"/>
      <c r="JX10" s="25">
        <v>0</v>
      </c>
      <c r="JY10" s="23">
        <f t="shared" si="107"/>
        <v>0</v>
      </c>
      <c r="JZ10" s="83">
        <f t="shared" si="108"/>
        <v>0</v>
      </c>
      <c r="KA10" s="84">
        <f t="shared" si="109"/>
        <v>0</v>
      </c>
      <c r="KB10" s="134">
        <f t="shared" si="110"/>
        <v>2.8000000000000004E-2</v>
      </c>
      <c r="KC10" s="36"/>
      <c r="KD10" s="25">
        <v>0</v>
      </c>
      <c r="KE10" s="36"/>
      <c r="KF10" s="25">
        <v>0</v>
      </c>
      <c r="KG10" s="23">
        <f t="shared" si="46"/>
        <v>0</v>
      </c>
      <c r="KH10" s="83">
        <f t="shared" si="47"/>
        <v>9.3333333333333341E-3</v>
      </c>
      <c r="KI10" s="36"/>
      <c r="KJ10" s="25">
        <v>0</v>
      </c>
      <c r="KK10" s="36"/>
      <c r="KL10" s="25">
        <v>0</v>
      </c>
      <c r="KM10" s="36"/>
      <c r="KN10" s="25">
        <v>0</v>
      </c>
      <c r="KO10" s="36"/>
      <c r="KP10" s="25">
        <v>0</v>
      </c>
      <c r="KQ10" s="36"/>
      <c r="KR10" s="25">
        <v>0</v>
      </c>
      <c r="KS10" s="93">
        <f>SUM(KI10,KK10,KM10,KO10,KQ10)</f>
        <v>0</v>
      </c>
      <c r="KT10" s="95">
        <f>AVERAGE(KJ10,KL10,KN10,KP10,KR10)</f>
        <v>0</v>
      </c>
      <c r="KU10" s="36"/>
      <c r="KV10" s="25">
        <v>0</v>
      </c>
      <c r="KW10" s="36"/>
      <c r="KX10" s="25">
        <v>0</v>
      </c>
      <c r="KY10" s="36"/>
      <c r="KZ10" s="25">
        <v>0</v>
      </c>
      <c r="LA10" s="266"/>
      <c r="LB10" s="265">
        <v>0</v>
      </c>
      <c r="LC10" s="36"/>
      <c r="LD10" s="25">
        <v>0</v>
      </c>
      <c r="LE10" s="93">
        <f>SUM(KU10,KW10,KY10,LA10,LC10)</f>
        <v>0</v>
      </c>
      <c r="LF10" s="95">
        <f>AVERAGE(KV10,KX10,KZ10,LB10,LD10)</f>
        <v>0</v>
      </c>
      <c r="LG10" s="36"/>
      <c r="LH10" s="25">
        <v>0</v>
      </c>
      <c r="LI10" s="36"/>
      <c r="LJ10" s="25">
        <v>0</v>
      </c>
      <c r="LK10" s="36"/>
      <c r="LL10" s="25">
        <v>0</v>
      </c>
      <c r="LM10" s="36"/>
      <c r="LN10" s="25">
        <v>0</v>
      </c>
      <c r="LO10" s="36"/>
      <c r="LP10" s="25">
        <v>0</v>
      </c>
      <c r="LQ10" s="93">
        <f>SUM(LG10,LI10,LK10,LM10,LO10)</f>
        <v>0</v>
      </c>
      <c r="LR10" s="95">
        <f>AVERAGE(LH10,LJ10,LL10,LN10,LP10)</f>
        <v>0</v>
      </c>
      <c r="LS10" s="36"/>
      <c r="LT10" s="25">
        <v>0</v>
      </c>
      <c r="LU10" s="36"/>
      <c r="LV10" s="25">
        <v>0</v>
      </c>
      <c r="LW10" s="36"/>
      <c r="LX10" s="25">
        <v>0</v>
      </c>
      <c r="LY10" s="36"/>
      <c r="LZ10" s="25">
        <v>0</v>
      </c>
      <c r="MA10" s="36"/>
      <c r="MB10" s="25">
        <v>0</v>
      </c>
      <c r="MC10" s="93">
        <f>SUM(LS10,LU10,LW10,LY10,MA10)</f>
        <v>0</v>
      </c>
      <c r="MD10" s="95">
        <f>AVERAGE(LT10,LV10,LX10,LZ10,MB10)</f>
        <v>0</v>
      </c>
      <c r="ME10" s="84">
        <f t="shared" si="56"/>
        <v>0</v>
      </c>
      <c r="MF10" s="134">
        <f t="shared" si="57"/>
        <v>1.8666666666666669E-3</v>
      </c>
    </row>
    <row r="11" spans="2:344" customFormat="1">
      <c r="B11" s="154" t="s">
        <v>22</v>
      </c>
      <c r="C11" s="5"/>
      <c r="D11" s="3"/>
      <c r="E11" s="3"/>
      <c r="F11" s="3"/>
      <c r="G11" s="3"/>
      <c r="H11" s="10"/>
      <c r="I11" s="10"/>
      <c r="J11" s="3"/>
      <c r="K11" s="3"/>
      <c r="L11" s="3"/>
      <c r="M11" s="3"/>
      <c r="N11" s="5"/>
      <c r="O11" s="3"/>
      <c r="P11" s="211">
        <v>0</v>
      </c>
      <c r="Q11" s="10"/>
      <c r="R11" s="10"/>
      <c r="S11" s="3"/>
      <c r="T11" s="211">
        <v>0</v>
      </c>
      <c r="U11" s="3"/>
      <c r="V11" s="211">
        <v>0</v>
      </c>
      <c r="W11" s="3"/>
      <c r="X11" s="211">
        <v>0</v>
      </c>
      <c r="Y11" s="3"/>
      <c r="Z11" s="211">
        <v>0</v>
      </c>
      <c r="AA11" s="23"/>
      <c r="AB11" s="211">
        <v>0</v>
      </c>
      <c r="AC11" s="10"/>
      <c r="AD11" s="10"/>
      <c r="AE11" s="3"/>
      <c r="AF11" s="211">
        <v>0</v>
      </c>
      <c r="AG11" s="3"/>
      <c r="AH11" s="211">
        <v>0</v>
      </c>
      <c r="AI11" s="3"/>
      <c r="AJ11" s="211">
        <v>0</v>
      </c>
      <c r="AK11" s="3"/>
      <c r="AL11" s="211">
        <v>0</v>
      </c>
      <c r="AM11" s="3"/>
      <c r="AN11" s="211">
        <v>0</v>
      </c>
      <c r="AO11" s="10"/>
      <c r="AP11" s="10"/>
      <c r="AQ11" s="3"/>
      <c r="AR11" s="211">
        <v>0</v>
      </c>
      <c r="AS11" s="3"/>
      <c r="AT11" s="211">
        <v>0</v>
      </c>
      <c r="AU11" s="3"/>
      <c r="AV11" s="211">
        <v>0</v>
      </c>
      <c r="AW11" s="3"/>
      <c r="AX11" s="211">
        <v>0</v>
      </c>
      <c r="AY11" s="3"/>
      <c r="AZ11" s="211">
        <v>0</v>
      </c>
      <c r="BA11" s="10"/>
      <c r="BB11" s="10"/>
      <c r="BC11" s="3"/>
      <c r="BD11" s="211">
        <v>0</v>
      </c>
      <c r="BE11" s="3"/>
      <c r="BF11" s="211">
        <v>0</v>
      </c>
      <c r="BG11" s="3"/>
      <c r="BH11" s="211">
        <v>0</v>
      </c>
      <c r="BI11" s="3"/>
      <c r="BJ11" s="211">
        <v>0</v>
      </c>
      <c r="BK11" s="3"/>
      <c r="BL11" s="211">
        <v>0</v>
      </c>
      <c r="BM11" s="10"/>
      <c r="BN11" s="10"/>
      <c r="BO11" s="72">
        <f t="shared" si="11"/>
        <v>0</v>
      </c>
      <c r="BP11" s="77">
        <f t="shared" si="12"/>
        <v>0</v>
      </c>
      <c r="BQ11" s="3"/>
      <c r="BR11" s="25">
        <v>0</v>
      </c>
      <c r="BS11" s="3"/>
      <c r="BT11" s="25">
        <v>0</v>
      </c>
      <c r="BU11" s="3"/>
      <c r="BV11" s="25">
        <v>0</v>
      </c>
      <c r="BW11" s="3"/>
      <c r="BX11" s="25">
        <v>0</v>
      </c>
      <c r="BY11" s="3"/>
      <c r="BZ11" s="25">
        <v>0</v>
      </c>
      <c r="CA11" s="23">
        <f t="shared" si="13"/>
        <v>0</v>
      </c>
      <c r="CB11" s="83">
        <f t="shared" si="14"/>
        <v>0</v>
      </c>
      <c r="CC11" s="3"/>
      <c r="CD11" s="25">
        <v>0</v>
      </c>
      <c r="CE11" s="3"/>
      <c r="CF11" s="25">
        <v>0</v>
      </c>
      <c r="CG11" s="3"/>
      <c r="CH11" s="25">
        <v>0</v>
      </c>
      <c r="CI11" s="3"/>
      <c r="CJ11" s="25">
        <v>0</v>
      </c>
      <c r="CK11" s="109"/>
      <c r="CL11" s="110">
        <v>0</v>
      </c>
      <c r="CM11" s="23"/>
      <c r="CN11" s="83">
        <f t="shared" si="16"/>
        <v>0</v>
      </c>
      <c r="CO11" s="109"/>
      <c r="CP11" s="110">
        <v>1</v>
      </c>
      <c r="CQ11" s="3"/>
      <c r="CR11" s="25">
        <v>0</v>
      </c>
      <c r="CS11" s="76"/>
      <c r="CT11" s="122">
        <v>0</v>
      </c>
      <c r="CU11" s="76"/>
      <c r="CV11" s="122">
        <v>0</v>
      </c>
      <c r="CW11" s="3"/>
      <c r="CX11" s="25">
        <v>0</v>
      </c>
      <c r="CY11" s="23">
        <f t="shared" si="17"/>
        <v>0</v>
      </c>
      <c r="CZ11" s="83">
        <f t="shared" si="18"/>
        <v>0</v>
      </c>
      <c r="DA11" s="3"/>
      <c r="DB11" s="25">
        <v>0</v>
      </c>
      <c r="DC11" s="3"/>
      <c r="DD11" s="25">
        <v>0</v>
      </c>
      <c r="DE11" s="3"/>
      <c r="DF11" s="25">
        <v>0</v>
      </c>
      <c r="DG11" s="3"/>
      <c r="DH11" s="25">
        <v>0</v>
      </c>
      <c r="DI11" s="3"/>
      <c r="DJ11" s="25">
        <v>0</v>
      </c>
      <c r="DK11" s="23">
        <f t="shared" si="78"/>
        <v>0</v>
      </c>
      <c r="DL11" s="83">
        <f t="shared" si="79"/>
        <v>0</v>
      </c>
      <c r="DM11" s="3"/>
      <c r="DN11" s="25">
        <v>1</v>
      </c>
      <c r="DO11" s="109"/>
      <c r="DP11" s="109"/>
      <c r="DQ11" s="84">
        <f t="shared" si="21"/>
        <v>0</v>
      </c>
      <c r="DR11" s="85">
        <f t="shared" si="22"/>
        <v>0</v>
      </c>
      <c r="DS11" s="142" t="s">
        <v>775</v>
      </c>
      <c r="DT11" s="110">
        <v>1</v>
      </c>
      <c r="DU11" s="190" t="s">
        <v>786</v>
      </c>
      <c r="DV11" s="191">
        <v>1</v>
      </c>
      <c r="DW11" s="190" t="s">
        <v>786</v>
      </c>
      <c r="DX11" s="191">
        <v>1</v>
      </c>
      <c r="DY11" s="93">
        <f t="shared" si="58"/>
        <v>0</v>
      </c>
      <c r="DZ11" s="95">
        <f t="shared" si="59"/>
        <v>1</v>
      </c>
      <c r="EA11" s="3"/>
      <c r="EB11" s="25">
        <v>0</v>
      </c>
      <c r="EC11" s="3"/>
      <c r="ED11" s="25">
        <v>0</v>
      </c>
      <c r="EE11" s="3"/>
      <c r="EF11" s="25">
        <v>0</v>
      </c>
      <c r="EG11" s="3"/>
      <c r="EH11" s="25">
        <v>0</v>
      </c>
      <c r="EI11" s="3"/>
      <c r="EJ11" s="32">
        <v>0</v>
      </c>
      <c r="EK11" s="23">
        <f t="shared" si="81"/>
        <v>0</v>
      </c>
      <c r="EL11" s="83">
        <f t="shared" si="82"/>
        <v>0</v>
      </c>
      <c r="EM11" s="3"/>
      <c r="EN11" s="25">
        <v>0</v>
      </c>
      <c r="EO11" s="3"/>
      <c r="EP11" s="25">
        <v>0</v>
      </c>
      <c r="EQ11" s="3"/>
      <c r="ER11" s="25">
        <v>0</v>
      </c>
      <c r="ES11" s="3"/>
      <c r="ET11" s="25">
        <v>0</v>
      </c>
      <c r="EU11" s="19"/>
      <c r="EV11" s="25">
        <v>0</v>
      </c>
      <c r="EW11" s="23">
        <f t="shared" si="83"/>
        <v>0</v>
      </c>
      <c r="EX11" s="83">
        <f t="shared" si="84"/>
        <v>0</v>
      </c>
      <c r="EY11" s="35"/>
      <c r="EZ11" s="25">
        <v>0</v>
      </c>
      <c r="FA11" s="3"/>
      <c r="FB11" s="25">
        <v>0</v>
      </c>
      <c r="FC11" s="3"/>
      <c r="FD11" s="25">
        <v>0</v>
      </c>
      <c r="FE11" s="3"/>
      <c r="FF11" s="25">
        <v>0</v>
      </c>
      <c r="FG11" s="3"/>
      <c r="FH11" s="32">
        <v>0</v>
      </c>
      <c r="FI11" s="23">
        <f>SUM(EY11,FA11,FC11,FE11,FG11)</f>
        <v>0</v>
      </c>
      <c r="FJ11" s="83">
        <f>AVERAGE(EZ11,FB11,FD11,FF11,FH11)</f>
        <v>0</v>
      </c>
      <c r="FK11" s="35"/>
      <c r="FL11" s="25">
        <v>0</v>
      </c>
      <c r="FM11" s="3"/>
      <c r="FN11" s="25">
        <v>0</v>
      </c>
      <c r="FO11" s="3"/>
      <c r="FP11" s="25">
        <v>0</v>
      </c>
      <c r="FQ11" s="3"/>
      <c r="FR11" s="25">
        <v>0</v>
      </c>
      <c r="FS11" s="3"/>
      <c r="FT11" s="32">
        <v>0</v>
      </c>
      <c r="FU11" s="23">
        <f t="shared" si="87"/>
        <v>0</v>
      </c>
      <c r="FV11" s="83">
        <f t="shared" si="88"/>
        <v>0</v>
      </c>
      <c r="FW11" s="84">
        <f t="shared" si="89"/>
        <v>0</v>
      </c>
      <c r="FX11" s="134">
        <f t="shared" si="90"/>
        <v>0.2</v>
      </c>
      <c r="FY11" s="3"/>
      <c r="FZ11" s="32">
        <v>0</v>
      </c>
      <c r="GA11" s="3"/>
      <c r="GB11" s="32">
        <v>0</v>
      </c>
      <c r="GC11" s="3"/>
      <c r="GD11" s="32">
        <v>0</v>
      </c>
      <c r="GE11" s="3"/>
      <c r="GF11" s="32">
        <v>0</v>
      </c>
      <c r="GG11" s="3"/>
      <c r="GH11" s="32">
        <v>0</v>
      </c>
      <c r="GI11" s="23">
        <f t="shared" si="91"/>
        <v>0</v>
      </c>
      <c r="GJ11" s="83">
        <f t="shared" si="92"/>
        <v>0</v>
      </c>
      <c r="GK11" s="3"/>
      <c r="GL11" s="32">
        <v>0</v>
      </c>
      <c r="GM11" s="3"/>
      <c r="GN11" s="32">
        <v>0</v>
      </c>
      <c r="GO11" s="3"/>
      <c r="GP11" s="32">
        <v>0</v>
      </c>
      <c r="GQ11" s="3"/>
      <c r="GR11" s="32">
        <v>0</v>
      </c>
      <c r="GS11" s="3"/>
      <c r="GT11" s="32">
        <v>0</v>
      </c>
      <c r="GU11" s="23">
        <f>SUM(GK11,GM11,GO11,GQ11,GS11)</f>
        <v>0</v>
      </c>
      <c r="GV11" s="143">
        <f>AVERAGE(GL11,GN11,GP11,GR11,GT11)</f>
        <v>0</v>
      </c>
      <c r="GW11" s="3"/>
      <c r="GX11" s="32">
        <v>0</v>
      </c>
      <c r="GY11" s="3"/>
      <c r="GZ11" s="32">
        <v>0</v>
      </c>
      <c r="HA11" s="3"/>
      <c r="HB11" s="32">
        <v>0</v>
      </c>
      <c r="HC11" s="3"/>
      <c r="HD11" s="32">
        <v>0</v>
      </c>
      <c r="HE11" s="3"/>
      <c r="HF11" s="32">
        <v>0</v>
      </c>
      <c r="HG11" s="23">
        <f t="shared" si="93"/>
        <v>0</v>
      </c>
      <c r="HH11" s="83">
        <f t="shared" si="94"/>
        <v>0</v>
      </c>
      <c r="HI11" s="3"/>
      <c r="HJ11" s="32">
        <v>0</v>
      </c>
      <c r="HK11" s="3"/>
      <c r="HL11" s="32">
        <v>0</v>
      </c>
      <c r="HM11" s="3"/>
      <c r="HN11" s="32">
        <v>0</v>
      </c>
      <c r="HO11" s="3"/>
      <c r="HP11" s="32">
        <v>0</v>
      </c>
      <c r="HQ11" s="3"/>
      <c r="HR11" s="32">
        <v>0</v>
      </c>
      <c r="HS11" s="23">
        <f t="shared" si="95"/>
        <v>0</v>
      </c>
      <c r="HT11" s="83">
        <f t="shared" si="96"/>
        <v>0</v>
      </c>
      <c r="HU11" s="84">
        <f t="shared" si="97"/>
        <v>0</v>
      </c>
      <c r="HV11" s="134">
        <f t="shared" si="98"/>
        <v>0</v>
      </c>
      <c r="HW11" s="164" t="s">
        <v>775</v>
      </c>
      <c r="HX11" s="165">
        <v>1</v>
      </c>
      <c r="HY11" s="3"/>
      <c r="HZ11" s="25">
        <v>0</v>
      </c>
      <c r="IA11" s="3"/>
      <c r="IB11" s="25">
        <v>0</v>
      </c>
      <c r="IC11" s="3"/>
      <c r="ID11" s="25">
        <v>0</v>
      </c>
      <c r="IE11" s="3"/>
      <c r="IF11" s="25">
        <v>0</v>
      </c>
      <c r="IG11" s="23">
        <f t="shared" si="99"/>
        <v>0</v>
      </c>
      <c r="IH11" s="83">
        <f t="shared" si="100"/>
        <v>0.2</v>
      </c>
      <c r="II11" s="3"/>
      <c r="IJ11" s="25">
        <v>0</v>
      </c>
      <c r="IK11" s="3"/>
      <c r="IL11" s="25">
        <v>0</v>
      </c>
      <c r="IM11" s="3"/>
      <c r="IN11" s="25">
        <v>0</v>
      </c>
      <c r="IO11" s="3"/>
      <c r="IP11" s="25">
        <v>0</v>
      </c>
      <c r="IQ11" s="3"/>
      <c r="IR11" s="25">
        <v>0</v>
      </c>
      <c r="IS11" s="23">
        <f t="shared" si="101"/>
        <v>0</v>
      </c>
      <c r="IT11" s="83">
        <f t="shared" si="102"/>
        <v>0</v>
      </c>
      <c r="IU11" s="3"/>
      <c r="IV11" s="25">
        <v>0</v>
      </c>
      <c r="IW11" s="3"/>
      <c r="IX11" s="25">
        <v>0</v>
      </c>
      <c r="IY11" s="3"/>
      <c r="IZ11" s="25">
        <v>0</v>
      </c>
      <c r="JA11" s="3"/>
      <c r="JB11" s="25">
        <v>0</v>
      </c>
      <c r="JC11" s="3"/>
      <c r="JD11" s="25">
        <v>0</v>
      </c>
      <c r="JE11" s="23">
        <f t="shared" si="103"/>
        <v>0</v>
      </c>
      <c r="JF11" s="83">
        <f t="shared" si="104"/>
        <v>0</v>
      </c>
      <c r="JG11" s="3"/>
      <c r="JH11" s="25">
        <v>0</v>
      </c>
      <c r="JI11" s="3"/>
      <c r="JJ11" s="25">
        <v>0</v>
      </c>
      <c r="JK11" s="3"/>
      <c r="JL11" s="25">
        <v>0</v>
      </c>
      <c r="JM11" s="3"/>
      <c r="JN11" s="25">
        <v>0</v>
      </c>
      <c r="JO11" s="3"/>
      <c r="JP11" s="25">
        <v>0</v>
      </c>
      <c r="JQ11" s="23">
        <f t="shared" si="105"/>
        <v>0</v>
      </c>
      <c r="JR11" s="83">
        <f t="shared" si="106"/>
        <v>0</v>
      </c>
      <c r="JS11" s="3"/>
      <c r="JT11" s="25">
        <v>0</v>
      </c>
      <c r="JU11" s="3"/>
      <c r="JV11" s="25">
        <v>0</v>
      </c>
      <c r="JW11" s="3"/>
      <c r="JX11" s="25">
        <v>0</v>
      </c>
      <c r="JY11" s="23">
        <f t="shared" si="107"/>
        <v>0</v>
      </c>
      <c r="JZ11" s="83">
        <f t="shared" si="108"/>
        <v>0</v>
      </c>
      <c r="KA11" s="84">
        <f t="shared" si="109"/>
        <v>0</v>
      </c>
      <c r="KB11" s="134">
        <f t="shared" si="110"/>
        <v>0.04</v>
      </c>
      <c r="KC11" s="3"/>
      <c r="KD11" s="25">
        <v>0</v>
      </c>
      <c r="KE11" s="3"/>
      <c r="KF11" s="25">
        <v>0</v>
      </c>
      <c r="KG11" s="23">
        <f t="shared" si="46"/>
        <v>0</v>
      </c>
      <c r="KH11" s="83">
        <f t="shared" si="47"/>
        <v>1.3333333333333334E-2</v>
      </c>
      <c r="KI11" s="3"/>
      <c r="KJ11" s="25">
        <v>0</v>
      </c>
      <c r="KK11" s="3"/>
      <c r="KL11" s="25">
        <v>0</v>
      </c>
      <c r="KM11" s="3"/>
      <c r="KN11" s="25">
        <v>0</v>
      </c>
      <c r="KO11" s="3"/>
      <c r="KP11" s="25">
        <v>0</v>
      </c>
      <c r="KQ11" s="3"/>
      <c r="KR11" s="25">
        <v>0</v>
      </c>
      <c r="KS11" s="23">
        <f>SUM(KI11,KK11,KM11,KO11,KQ11)</f>
        <v>0</v>
      </c>
      <c r="KT11" s="143">
        <f>AVERAGE(KJ11,KL11,KN11,KP11,KR11)</f>
        <v>0</v>
      </c>
      <c r="KU11" s="3"/>
      <c r="KV11" s="25">
        <v>0</v>
      </c>
      <c r="KW11" s="3"/>
      <c r="KX11" s="25">
        <v>0</v>
      </c>
      <c r="KY11" s="3"/>
      <c r="KZ11" s="25">
        <v>0</v>
      </c>
      <c r="LA11" s="264"/>
      <c r="LB11" s="265">
        <v>1</v>
      </c>
      <c r="LC11" s="3"/>
      <c r="LD11" s="25">
        <v>0</v>
      </c>
      <c r="LE11" s="23">
        <f>SUM(KU11,KW11,KY11,LA11,LC11)</f>
        <v>0</v>
      </c>
      <c r="LF11" s="143">
        <f>AVERAGE(KV11,KX11,KZ11,LB11,LD11)</f>
        <v>0.2</v>
      </c>
      <c r="LG11" s="3"/>
      <c r="LH11" s="25">
        <v>0</v>
      </c>
      <c r="LI11" s="3"/>
      <c r="LJ11" s="25">
        <v>0</v>
      </c>
      <c r="LK11" s="3"/>
      <c r="LL11" s="25">
        <v>0</v>
      </c>
      <c r="LM11" s="3"/>
      <c r="LN11" s="25">
        <v>0</v>
      </c>
      <c r="LO11" s="3"/>
      <c r="LP11" s="25">
        <v>0</v>
      </c>
      <c r="LQ11" s="23">
        <f>SUM(LG11,LI11,LK11,LM11,LO11)</f>
        <v>0</v>
      </c>
      <c r="LR11" s="143">
        <f>AVERAGE(LH11,LJ11,LL11,LN11,LP11)</f>
        <v>0</v>
      </c>
      <c r="LS11" s="3"/>
      <c r="LT11" s="25">
        <v>0</v>
      </c>
      <c r="LU11" s="3"/>
      <c r="LV11" s="25">
        <v>0</v>
      </c>
      <c r="LW11" s="3"/>
      <c r="LX11" s="25">
        <v>0</v>
      </c>
      <c r="LY11" s="3"/>
      <c r="LZ11" s="25">
        <v>0</v>
      </c>
      <c r="MA11" s="3"/>
      <c r="MB11" s="25">
        <v>0</v>
      </c>
      <c r="MC11" s="23">
        <f>SUM(LS11,LU11,LW11,LY11,MA11)</f>
        <v>0</v>
      </c>
      <c r="MD11" s="143">
        <f>AVERAGE(LT11,LV11,LX11,LZ11,MB11)</f>
        <v>0</v>
      </c>
      <c r="ME11" s="84">
        <f t="shared" si="56"/>
        <v>0</v>
      </c>
      <c r="MF11" s="134">
        <f t="shared" si="57"/>
        <v>4.2666666666666672E-2</v>
      </c>
    </row>
  </sheetData>
  <mergeCells count="166">
    <mergeCell ref="HM2:HN2"/>
    <mergeCell ref="HO2:HP2"/>
    <mergeCell ref="HQ2:HR2"/>
    <mergeCell ref="HS2:HT2"/>
    <mergeCell ref="HU2:HV2"/>
    <mergeCell ref="HC2:HD2"/>
    <mergeCell ref="HE2:HF2"/>
    <mergeCell ref="HG2:HH2"/>
    <mergeCell ref="HI2:HJ2"/>
    <mergeCell ref="HK2:HL2"/>
    <mergeCell ref="GS2:GT2"/>
    <mergeCell ref="GU2:GV2"/>
    <mergeCell ref="GW2:GX2"/>
    <mergeCell ref="GY2:GZ2"/>
    <mergeCell ref="HA2:HB2"/>
    <mergeCell ref="GI2:GJ2"/>
    <mergeCell ref="GK2:GL2"/>
    <mergeCell ref="GM2:GN2"/>
    <mergeCell ref="GO2:GP2"/>
    <mergeCell ref="GQ2:GR2"/>
    <mergeCell ref="FY2:FZ2"/>
    <mergeCell ref="GA2:GB2"/>
    <mergeCell ref="GC2:GD2"/>
    <mergeCell ref="GE2:GF2"/>
    <mergeCell ref="GG2:GH2"/>
    <mergeCell ref="BM4:BN10"/>
    <mergeCell ref="H4:I10"/>
    <mergeCell ref="Q4:R10"/>
    <mergeCell ref="AC4:AD10"/>
    <mergeCell ref="AO4:AP10"/>
    <mergeCell ref="BA4:BB10"/>
    <mergeCell ref="FO2:FP2"/>
    <mergeCell ref="FQ2:FR2"/>
    <mergeCell ref="FS2:FT2"/>
    <mergeCell ref="FU2:FV2"/>
    <mergeCell ref="FW2:FX2"/>
    <mergeCell ref="FE2:FF2"/>
    <mergeCell ref="FG2:FH2"/>
    <mergeCell ref="FI2:FJ2"/>
    <mergeCell ref="FK2:FL2"/>
    <mergeCell ref="FM2:FN2"/>
    <mergeCell ref="EU2:EV2"/>
    <mergeCell ref="EW2:EX2"/>
    <mergeCell ref="EY2:EZ2"/>
    <mergeCell ref="FA2:FB2"/>
    <mergeCell ref="FC2:FD2"/>
    <mergeCell ref="EK2:EL2"/>
    <mergeCell ref="EM2:EN2"/>
    <mergeCell ref="EO2:EP2"/>
    <mergeCell ref="EQ2:ER2"/>
    <mergeCell ref="ES2:ET2"/>
    <mergeCell ref="EA2:EB2"/>
    <mergeCell ref="EC2:ED2"/>
    <mergeCell ref="EE2:EF2"/>
    <mergeCell ref="EG2:EH2"/>
    <mergeCell ref="EI2:EJ2"/>
    <mergeCell ref="DQ2:DR2"/>
    <mergeCell ref="DS2:DT2"/>
    <mergeCell ref="DU2:DV2"/>
    <mergeCell ref="DW2:DX2"/>
    <mergeCell ref="DY2:DZ2"/>
    <mergeCell ref="DG2:DH2"/>
    <mergeCell ref="DI2:DJ2"/>
    <mergeCell ref="DK2:DL2"/>
    <mergeCell ref="DM2:DN2"/>
    <mergeCell ref="DO2:DP2"/>
    <mergeCell ref="CW2:CX2"/>
    <mergeCell ref="CY2:CZ2"/>
    <mergeCell ref="DA2:DB2"/>
    <mergeCell ref="DC2:DD2"/>
    <mergeCell ref="DE2:DF2"/>
    <mergeCell ref="CM2:CN2"/>
    <mergeCell ref="CO2:CP2"/>
    <mergeCell ref="CQ2:CR2"/>
    <mergeCell ref="CS2:CT2"/>
    <mergeCell ref="CU2:CV2"/>
    <mergeCell ref="CC2:CD2"/>
    <mergeCell ref="CE2:CF2"/>
    <mergeCell ref="CG2:CH2"/>
    <mergeCell ref="CI2:CJ2"/>
    <mergeCell ref="CK2:CL2"/>
    <mergeCell ref="BS2:BT2"/>
    <mergeCell ref="BU2:BV2"/>
    <mergeCell ref="BW2:BX2"/>
    <mergeCell ref="BY2:BZ2"/>
    <mergeCell ref="CA2:CB2"/>
    <mergeCell ref="BG2:BH2"/>
    <mergeCell ref="BI2:BJ2"/>
    <mergeCell ref="BK2:BL2"/>
    <mergeCell ref="BO2:BP2"/>
    <mergeCell ref="BQ2:BR2"/>
    <mergeCell ref="AU2:AV2"/>
    <mergeCell ref="AW2:AX2"/>
    <mergeCell ref="AY2:AZ2"/>
    <mergeCell ref="BC2:BD2"/>
    <mergeCell ref="BE2:BF2"/>
    <mergeCell ref="O2:P2"/>
    <mergeCell ref="S2:T2"/>
    <mergeCell ref="U2:V2"/>
    <mergeCell ref="W2:X2"/>
    <mergeCell ref="Y2:Z2"/>
    <mergeCell ref="AM2:AN2"/>
    <mergeCell ref="AQ2:AR2"/>
    <mergeCell ref="AS2:AT2"/>
    <mergeCell ref="AA2:AB2"/>
    <mergeCell ref="AE2:AF2"/>
    <mergeCell ref="AG2:AH2"/>
    <mergeCell ref="AI2:AJ2"/>
    <mergeCell ref="AK2:AL2"/>
    <mergeCell ref="HW2:HX2"/>
    <mergeCell ref="HY2:HZ2"/>
    <mergeCell ref="IA2:IB2"/>
    <mergeCell ref="IC2:ID2"/>
    <mergeCell ref="IE2:IF2"/>
    <mergeCell ref="IG2:IH2"/>
    <mergeCell ref="II2:IJ2"/>
    <mergeCell ref="IK2:IL2"/>
    <mergeCell ref="IM2:IN2"/>
    <mergeCell ref="IO2:IP2"/>
    <mergeCell ref="IQ2:IR2"/>
    <mergeCell ref="IS2:IT2"/>
    <mergeCell ref="IU2:IV2"/>
    <mergeCell ref="IW2:IX2"/>
    <mergeCell ref="IY2:IZ2"/>
    <mergeCell ref="JA2:JB2"/>
    <mergeCell ref="JC2:JD2"/>
    <mergeCell ref="JE2:JF2"/>
    <mergeCell ref="JY2:JZ2"/>
    <mergeCell ref="KA2:KB2"/>
    <mergeCell ref="JG2:JH2"/>
    <mergeCell ref="JI2:JJ2"/>
    <mergeCell ref="JK2:JL2"/>
    <mergeCell ref="JM2:JN2"/>
    <mergeCell ref="JO2:JP2"/>
    <mergeCell ref="JQ2:JR2"/>
    <mergeCell ref="JS2:JT2"/>
    <mergeCell ref="JU2:JV2"/>
    <mergeCell ref="JW2:JX2"/>
    <mergeCell ref="KC2:KD2"/>
    <mergeCell ref="KE2:KF2"/>
    <mergeCell ref="KG2:KH2"/>
    <mergeCell ref="KI2:KJ2"/>
    <mergeCell ref="KK2:KL2"/>
    <mergeCell ref="KM2:KN2"/>
    <mergeCell ref="KO2:KP2"/>
    <mergeCell ref="KQ2:KR2"/>
    <mergeCell ref="KS2:KT2"/>
    <mergeCell ref="KU2:KV2"/>
    <mergeCell ref="KW2:KX2"/>
    <mergeCell ref="KY2:KZ2"/>
    <mergeCell ref="LA2:LB2"/>
    <mergeCell ref="LC2:LD2"/>
    <mergeCell ref="LE2:LF2"/>
    <mergeCell ref="LG2:LH2"/>
    <mergeCell ref="LI2:LJ2"/>
    <mergeCell ref="LK2:LL2"/>
    <mergeCell ref="ME2:MF2"/>
    <mergeCell ref="LM2:LN2"/>
    <mergeCell ref="LO2:LP2"/>
    <mergeCell ref="LQ2:LR2"/>
    <mergeCell ref="LS2:LT2"/>
    <mergeCell ref="LU2:LV2"/>
    <mergeCell ref="LW2:LX2"/>
    <mergeCell ref="LY2:LZ2"/>
    <mergeCell ref="MA2:MB2"/>
    <mergeCell ref="MC2:MD2"/>
  </mergeCell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F00-000000000000}">
          <x14:formula1>
            <xm:f>Reference!$B$2:$B$25</xm:f>
          </x14:formula1>
          <xm:sqref>B4:B11 B1</xm:sqref>
        </x14:dataValidation>
      </x14:dataValidations>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MF11"/>
  <sheetViews>
    <sheetView topLeftCell="B1" workbookViewId="0" xr3:uid="{11A3ACCB-1F19-5AC9-A611-4158731A345D}">
      <pane xSplit="1" ySplit="2" topLeftCell="CB7" activePane="bottomRight" state="frozen"/>
      <selection pane="bottomRight" activeCell="CW24" sqref="CW24"/>
      <selection pane="bottomLeft" activeCell="B3" sqref="B3"/>
      <selection pane="topRight" activeCell="C1" sqref="C1"/>
    </sheetView>
  </sheetViews>
  <sheetFormatPr defaultColWidth="9" defaultRowHeight="12.75"/>
  <cols>
    <col min="2" max="2" width="27.140625" bestFit="1" customWidth="1"/>
    <col min="3" max="3" width="4.28515625" bestFit="1" customWidth="1"/>
    <col min="4" max="4" width="9.42578125" bestFit="1" customWidth="1"/>
    <col min="5" max="13" width="7" bestFit="1" customWidth="1"/>
    <col min="14" max="14" width="5.5703125" bestFit="1" customWidth="1"/>
    <col min="15" max="15" width="3.42578125" bestFit="1" customWidth="1"/>
    <col min="16" max="16" width="5.7109375" bestFit="1" customWidth="1"/>
    <col min="17" max="18" width="6" bestFit="1" customWidth="1"/>
    <col min="19" max="19" width="3.42578125" bestFit="1" customWidth="1"/>
    <col min="20" max="20" width="8.42578125" bestFit="1" customWidth="1"/>
    <col min="21" max="21" width="3.42578125" bestFit="1" customWidth="1"/>
    <col min="22" max="22" width="5.7109375" bestFit="1" customWidth="1"/>
    <col min="23" max="23" width="3.42578125" bestFit="1" customWidth="1"/>
    <col min="24" max="24" width="5.7109375" bestFit="1" customWidth="1"/>
    <col min="25" max="25" width="3.42578125" bestFit="1" customWidth="1"/>
    <col min="26" max="26" width="5.7109375" bestFit="1" customWidth="1"/>
    <col min="27" max="27" width="3.42578125" bestFit="1" customWidth="1"/>
    <col min="28" max="28" width="5.7109375" bestFit="1" customWidth="1"/>
    <col min="29" max="29" width="6" bestFit="1" customWidth="1"/>
    <col min="30" max="30" width="7" bestFit="1" customWidth="1"/>
    <col min="31" max="31" width="3.42578125" bestFit="1" customWidth="1"/>
    <col min="32" max="32" width="5.7109375" bestFit="1" customWidth="1"/>
    <col min="33" max="33" width="3.42578125" bestFit="1" customWidth="1"/>
    <col min="34" max="34" width="5.7109375" bestFit="1" customWidth="1"/>
    <col min="35" max="35" width="3.42578125" bestFit="1" customWidth="1"/>
    <col min="36" max="36" width="8.42578125" bestFit="1" customWidth="1"/>
    <col min="37" max="37" width="3.42578125" bestFit="1" customWidth="1"/>
    <col min="38" max="38" width="5.7109375" bestFit="1" customWidth="1"/>
    <col min="39" max="39" width="3.42578125" bestFit="1" customWidth="1"/>
    <col min="40" max="40" width="5.7109375" bestFit="1" customWidth="1"/>
    <col min="41" max="42" width="7" bestFit="1" customWidth="1"/>
    <col min="43" max="43" width="3.42578125" bestFit="1" customWidth="1"/>
    <col min="44" max="44" width="5.7109375" bestFit="1" customWidth="1"/>
    <col min="45" max="45" width="3.42578125" bestFit="1" customWidth="1"/>
    <col min="46" max="46" width="5.7109375" bestFit="1" customWidth="1"/>
    <col min="47" max="47" width="3.42578125" bestFit="1" customWidth="1"/>
    <col min="48" max="48" width="5.7109375" bestFit="1" customWidth="1"/>
    <col min="49" max="49" width="3.42578125" bestFit="1" customWidth="1"/>
    <col min="50" max="50" width="5.7109375" bestFit="1" customWidth="1"/>
    <col min="51" max="51" width="3.42578125" bestFit="1" customWidth="1"/>
    <col min="52" max="52" width="5.7109375" bestFit="1" customWidth="1"/>
    <col min="53" max="54" width="7" bestFit="1" customWidth="1"/>
    <col min="55" max="55" width="3.42578125" bestFit="1" customWidth="1"/>
    <col min="56" max="56" width="7.42578125" bestFit="1" customWidth="1"/>
    <col min="57" max="57" width="3.42578125" bestFit="1" customWidth="1"/>
    <col min="58" max="58" width="5.7109375" bestFit="1" customWidth="1"/>
    <col min="59" max="59" width="3.42578125" bestFit="1" customWidth="1"/>
    <col min="60" max="60" width="5.7109375" bestFit="1" customWidth="1"/>
    <col min="61" max="61" width="3.42578125" bestFit="1" customWidth="1"/>
    <col min="62" max="62" width="5.7109375" bestFit="1" customWidth="1"/>
    <col min="63" max="63" width="3.42578125" bestFit="1" customWidth="1"/>
    <col min="64" max="64" width="5.7109375" bestFit="1" customWidth="1"/>
    <col min="65" max="66" width="7" bestFit="1" customWidth="1"/>
    <col min="67" max="67" width="4" bestFit="1" customWidth="1"/>
    <col min="68" max="68" width="7.28515625" bestFit="1" customWidth="1"/>
    <col min="69" max="69" width="3.42578125" bestFit="1" customWidth="1"/>
    <col min="70" max="70" width="5.7109375" bestFit="1" customWidth="1"/>
    <col min="71" max="71" width="3.42578125" bestFit="1" customWidth="1"/>
    <col min="72" max="72" width="8.42578125" bestFit="1" customWidth="1"/>
    <col min="73" max="73" width="3.42578125" bestFit="1" customWidth="1"/>
    <col min="74" max="74" width="5.7109375" bestFit="1" customWidth="1"/>
    <col min="75" max="75" width="3.42578125" bestFit="1" customWidth="1"/>
    <col min="76" max="76" width="5.7109375" bestFit="1" customWidth="1"/>
    <col min="77" max="77" width="3.42578125" bestFit="1" customWidth="1"/>
    <col min="78" max="78" width="5.7109375" bestFit="1" customWidth="1"/>
    <col min="79" max="79" width="3.42578125" bestFit="1" customWidth="1"/>
    <col min="80" max="80" width="4.7109375" bestFit="1" customWidth="1"/>
    <col min="81" max="81" width="3.42578125" bestFit="1" customWidth="1"/>
    <col min="82" max="82" width="5.7109375" bestFit="1" customWidth="1"/>
    <col min="83" max="83" width="3.42578125" bestFit="1" customWidth="1"/>
    <col min="84" max="84" width="5.7109375" bestFit="1" customWidth="1"/>
    <col min="85" max="85" width="3.42578125" bestFit="1" customWidth="1"/>
    <col min="86" max="86" width="8.42578125" bestFit="1" customWidth="1"/>
    <col min="87" max="87" width="3.42578125" bestFit="1" customWidth="1"/>
    <col min="88" max="88" width="8.42578125" bestFit="1" customWidth="1"/>
    <col min="89" max="89" width="3.42578125" bestFit="1" customWidth="1"/>
    <col min="90" max="90" width="5.85546875" bestFit="1" customWidth="1"/>
    <col min="91" max="91" width="3.42578125" bestFit="1" customWidth="1"/>
    <col min="92" max="92" width="4.7109375" bestFit="1" customWidth="1"/>
    <col min="93" max="93" width="3.42578125" bestFit="1" customWidth="1"/>
    <col min="94" max="94" width="5.85546875" bestFit="1" customWidth="1"/>
    <col min="95" max="95" width="3.42578125" bestFit="1" customWidth="1"/>
    <col min="96" max="96" width="8.42578125" bestFit="1" customWidth="1"/>
    <col min="97" max="97" width="9.5703125" bestFit="1" customWidth="1"/>
    <col min="98" max="98" width="8.42578125" bestFit="1" customWidth="1"/>
    <col min="99" max="99" width="9.5703125" bestFit="1" customWidth="1"/>
    <col min="100" max="100" width="8.42578125" bestFit="1" customWidth="1"/>
    <col min="101" max="101" width="3.42578125" bestFit="1" customWidth="1"/>
    <col min="102" max="102" width="5.7109375" bestFit="1" customWidth="1"/>
    <col min="103" max="103" width="3.42578125" bestFit="1" customWidth="1"/>
    <col min="104" max="104" width="4.85546875" bestFit="1" customWidth="1"/>
    <col min="105" max="105" width="3.42578125" bestFit="1" customWidth="1"/>
    <col min="106" max="106" width="8.42578125" bestFit="1" customWidth="1"/>
    <col min="107" max="107" width="3.42578125" bestFit="1" customWidth="1"/>
    <col min="108" max="108" width="5.7109375" bestFit="1" customWidth="1"/>
    <col min="109" max="109" width="3.42578125" bestFit="1" customWidth="1"/>
    <col min="110" max="110" width="5.7109375" bestFit="1" customWidth="1"/>
    <col min="111" max="111" width="3.42578125" bestFit="1" customWidth="1"/>
    <col min="112" max="112" width="8.42578125" bestFit="1" customWidth="1"/>
    <col min="113" max="113" width="3.42578125" bestFit="1" customWidth="1"/>
    <col min="114" max="114" width="5.7109375" bestFit="1" customWidth="1"/>
    <col min="115" max="115" width="3.42578125" bestFit="1" customWidth="1"/>
    <col min="116" max="116" width="6.28515625" customWidth="1"/>
    <col min="117" max="117" width="3.42578125" bestFit="1" customWidth="1"/>
    <col min="118" max="118" width="5.85546875" bestFit="1" customWidth="1"/>
    <col min="119" max="119" width="7.140625" bestFit="1" customWidth="1"/>
    <col min="120" max="120" width="5.85546875" bestFit="1" customWidth="1"/>
    <col min="121" max="121" width="3.42578125" bestFit="1" customWidth="1"/>
    <col min="122" max="122" width="4.7109375" bestFit="1" customWidth="1"/>
    <col min="123" max="123" width="7.140625" bestFit="1" customWidth="1"/>
    <col min="124" max="124" width="5.85546875" bestFit="1" customWidth="1"/>
    <col min="125" max="125" width="3.42578125" bestFit="1" customWidth="1"/>
    <col min="126" max="126" width="7.42578125" bestFit="1" customWidth="1"/>
    <col min="127" max="127" width="3.42578125" bestFit="1" customWidth="1"/>
    <col min="128" max="128" width="8.42578125" bestFit="1" customWidth="1"/>
    <col min="129" max="129" width="3.42578125" bestFit="1" customWidth="1"/>
    <col min="130" max="130" width="4.7109375" bestFit="1" customWidth="1"/>
    <col min="131" max="131" width="3.42578125" bestFit="1" customWidth="1"/>
    <col min="132" max="132" width="8.42578125" bestFit="1" customWidth="1"/>
    <col min="133" max="133" width="3.42578125" bestFit="1" customWidth="1"/>
    <col min="134" max="134" width="5.7109375" bestFit="1" customWidth="1"/>
    <col min="135" max="135" width="3.42578125" bestFit="1" customWidth="1"/>
    <col min="136" max="136" width="5.85546875" bestFit="1" customWidth="1"/>
    <col min="137" max="137" width="3.42578125" bestFit="1" customWidth="1"/>
    <col min="138" max="138" width="8.42578125" bestFit="1" customWidth="1"/>
    <col min="139" max="139" width="3.42578125" bestFit="1" customWidth="1"/>
    <col min="140" max="140" width="7.42578125" bestFit="1" customWidth="1"/>
    <col min="141" max="141" width="4" bestFit="1" customWidth="1"/>
    <col min="142" max="142" width="4.7109375" bestFit="1" customWidth="1"/>
    <col min="143" max="143" width="3.42578125" bestFit="1" customWidth="1"/>
    <col min="144" max="144" width="8.42578125" bestFit="1" customWidth="1"/>
    <col min="145" max="145" width="3.42578125" bestFit="1" customWidth="1"/>
    <col min="146" max="146" width="5.85546875" bestFit="1" customWidth="1"/>
    <col min="147" max="147" width="3.42578125" bestFit="1" customWidth="1"/>
    <col min="148" max="148" width="5.85546875" bestFit="1" customWidth="1"/>
    <col min="149" max="149" width="3.42578125" bestFit="1" customWidth="1"/>
    <col min="150" max="150" width="5.85546875" bestFit="1" customWidth="1"/>
    <col min="151" max="151" width="3.42578125" bestFit="1" customWidth="1"/>
    <col min="152" max="152" width="7.42578125" bestFit="1" customWidth="1"/>
    <col min="153" max="153" width="3.42578125" bestFit="1" customWidth="1"/>
    <col min="154" max="154" width="4.7109375" bestFit="1" customWidth="1"/>
    <col min="155" max="155" width="3.42578125" bestFit="1" customWidth="1"/>
    <col min="156" max="156" width="7.42578125" bestFit="1" customWidth="1"/>
    <col min="157" max="157" width="3.42578125" bestFit="1" customWidth="1"/>
    <col min="158" max="158" width="5.7109375" bestFit="1" customWidth="1"/>
    <col min="159" max="159" width="3.42578125" bestFit="1" customWidth="1"/>
    <col min="160" max="160" width="5.7109375" bestFit="1" customWidth="1"/>
    <col min="161" max="161" width="3.42578125" bestFit="1" customWidth="1"/>
    <col min="162" max="162" width="5.7109375" bestFit="1" customWidth="1"/>
    <col min="163" max="163" width="3.42578125" bestFit="1" customWidth="1"/>
    <col min="164" max="164" width="5.5703125" customWidth="1"/>
    <col min="165" max="165" width="3.42578125" bestFit="1" customWidth="1"/>
    <col min="166" max="166" width="5.7109375" bestFit="1" customWidth="1"/>
    <col min="167" max="167" width="3.42578125" bestFit="1" customWidth="1"/>
    <col min="168" max="168" width="8.42578125" bestFit="1" customWidth="1"/>
    <col min="169" max="169" width="3.42578125" bestFit="1" customWidth="1"/>
    <col min="170" max="170" width="8.42578125" bestFit="1" customWidth="1"/>
    <col min="171" max="171" width="3.42578125" bestFit="1" customWidth="1"/>
    <col min="172" max="172" width="8.42578125" bestFit="1" customWidth="1"/>
    <col min="173" max="173" width="3.42578125" bestFit="1" customWidth="1"/>
    <col min="174" max="174" width="7.42578125" bestFit="1" customWidth="1"/>
    <col min="175" max="175" width="3.42578125" bestFit="1" customWidth="1"/>
    <col min="176" max="176" width="8.42578125" bestFit="1" customWidth="1"/>
    <col min="177" max="177" width="3.42578125" bestFit="1" customWidth="1"/>
    <col min="178" max="178" width="5.7109375" bestFit="1" customWidth="1"/>
    <col min="179" max="179" width="4" bestFit="1" customWidth="1"/>
    <col min="180" max="180" width="4.7109375" bestFit="1" customWidth="1"/>
  </cols>
  <sheetData>
    <row r="1" spans="2:344">
      <c r="JK1" s="198"/>
      <c r="JL1" s="198"/>
      <c r="JM1" s="198"/>
      <c r="JN1" s="198"/>
      <c r="JO1" s="198"/>
      <c r="JP1" s="198"/>
    </row>
    <row r="2" spans="2:344">
      <c r="B2" s="1" t="s">
        <v>90</v>
      </c>
      <c r="C2" s="39" t="s">
        <v>3</v>
      </c>
      <c r="D2" s="40" t="s">
        <v>766</v>
      </c>
      <c r="E2" s="41">
        <v>43516</v>
      </c>
      <c r="F2" s="41">
        <v>43517</v>
      </c>
      <c r="G2" s="41">
        <v>43518</v>
      </c>
      <c r="H2" s="41">
        <v>43519</v>
      </c>
      <c r="I2" s="41">
        <v>43520</v>
      </c>
      <c r="J2" s="41">
        <v>43521</v>
      </c>
      <c r="K2" s="41">
        <v>43522</v>
      </c>
      <c r="L2" s="41">
        <v>43523</v>
      </c>
      <c r="M2" s="42">
        <v>43524</v>
      </c>
      <c r="N2" s="43" t="s">
        <v>92</v>
      </c>
      <c r="O2" s="531">
        <v>43525</v>
      </c>
      <c r="P2" s="532"/>
      <c r="Q2" s="42">
        <v>43526</v>
      </c>
      <c r="R2" s="42">
        <v>43527</v>
      </c>
      <c r="S2" s="531">
        <v>43528</v>
      </c>
      <c r="T2" s="532"/>
      <c r="U2" s="531">
        <v>43529</v>
      </c>
      <c r="V2" s="532"/>
      <c r="W2" s="531">
        <v>43530</v>
      </c>
      <c r="X2" s="532"/>
      <c r="Y2" s="531">
        <v>43531</v>
      </c>
      <c r="Z2" s="532"/>
      <c r="AA2" s="531">
        <v>43532</v>
      </c>
      <c r="AB2" s="532"/>
      <c r="AC2" s="42">
        <v>43533</v>
      </c>
      <c r="AD2" s="44">
        <v>43534</v>
      </c>
      <c r="AE2" s="531">
        <v>43535</v>
      </c>
      <c r="AF2" s="532"/>
      <c r="AG2" s="531">
        <v>43536</v>
      </c>
      <c r="AH2" s="532"/>
      <c r="AI2" s="531">
        <v>43537</v>
      </c>
      <c r="AJ2" s="532"/>
      <c r="AK2" s="531">
        <v>43538</v>
      </c>
      <c r="AL2" s="532"/>
      <c r="AM2" s="531">
        <v>43539</v>
      </c>
      <c r="AN2" s="532"/>
      <c r="AO2" s="169">
        <v>43540</v>
      </c>
      <c r="AP2" s="169">
        <v>43541</v>
      </c>
      <c r="AQ2" s="531">
        <v>43542</v>
      </c>
      <c r="AR2" s="532"/>
      <c r="AS2" s="531">
        <v>43543</v>
      </c>
      <c r="AT2" s="532"/>
      <c r="AU2" s="531">
        <v>43544</v>
      </c>
      <c r="AV2" s="532"/>
      <c r="AW2" s="531">
        <v>43545</v>
      </c>
      <c r="AX2" s="532"/>
      <c r="AY2" s="531">
        <v>43546</v>
      </c>
      <c r="AZ2" s="532"/>
      <c r="BA2" s="169">
        <v>43547</v>
      </c>
      <c r="BB2" s="169">
        <v>43548</v>
      </c>
      <c r="BC2" s="531">
        <v>43549</v>
      </c>
      <c r="BD2" s="532"/>
      <c r="BE2" s="531">
        <v>43550</v>
      </c>
      <c r="BF2" s="532"/>
      <c r="BG2" s="531">
        <v>43551</v>
      </c>
      <c r="BH2" s="532"/>
      <c r="BI2" s="531">
        <v>43552</v>
      </c>
      <c r="BJ2" s="532"/>
      <c r="BK2" s="531">
        <v>43553</v>
      </c>
      <c r="BL2" s="532"/>
      <c r="BM2" s="169">
        <v>43554</v>
      </c>
      <c r="BN2" s="169">
        <v>43555</v>
      </c>
      <c r="BO2" s="531" t="s">
        <v>768</v>
      </c>
      <c r="BP2" s="532"/>
      <c r="BQ2" s="531">
        <v>43556</v>
      </c>
      <c r="BR2" s="532"/>
      <c r="BS2" s="531">
        <v>43557</v>
      </c>
      <c r="BT2" s="532"/>
      <c r="BU2" s="531">
        <v>43558</v>
      </c>
      <c r="BV2" s="532"/>
      <c r="BW2" s="531">
        <v>43559</v>
      </c>
      <c r="BX2" s="532"/>
      <c r="BY2" s="531">
        <v>43560</v>
      </c>
      <c r="BZ2" s="532"/>
      <c r="CA2" s="523" t="s">
        <v>92</v>
      </c>
      <c r="CB2" s="524"/>
      <c r="CC2" s="531">
        <v>43563</v>
      </c>
      <c r="CD2" s="532"/>
      <c r="CE2" s="531">
        <v>43564</v>
      </c>
      <c r="CF2" s="532"/>
      <c r="CG2" s="531">
        <v>43565</v>
      </c>
      <c r="CH2" s="532"/>
      <c r="CI2" s="531">
        <v>43566</v>
      </c>
      <c r="CJ2" s="532"/>
      <c r="CK2" s="533">
        <v>43567</v>
      </c>
      <c r="CL2" s="534"/>
      <c r="CM2" s="523" t="s">
        <v>92</v>
      </c>
      <c r="CN2" s="524"/>
      <c r="CO2" s="533">
        <v>43570</v>
      </c>
      <c r="CP2" s="534"/>
      <c r="CQ2" s="531">
        <v>43571</v>
      </c>
      <c r="CR2" s="532"/>
      <c r="CS2" s="558">
        <v>43572</v>
      </c>
      <c r="CT2" s="559"/>
      <c r="CU2" s="558">
        <v>43573</v>
      </c>
      <c r="CV2" s="559"/>
      <c r="CW2" s="531">
        <v>43574</v>
      </c>
      <c r="CX2" s="532"/>
      <c r="CY2" s="523" t="s">
        <v>92</v>
      </c>
      <c r="CZ2" s="524"/>
      <c r="DA2" s="531">
        <v>43577</v>
      </c>
      <c r="DB2" s="532"/>
      <c r="DC2" s="531">
        <v>43578</v>
      </c>
      <c r="DD2" s="532"/>
      <c r="DE2" s="531">
        <v>43579</v>
      </c>
      <c r="DF2" s="532"/>
      <c r="DG2" s="531">
        <v>43580</v>
      </c>
      <c r="DH2" s="532"/>
      <c r="DI2" s="531">
        <v>43581</v>
      </c>
      <c r="DJ2" s="532"/>
      <c r="DK2" s="523" t="s">
        <v>92</v>
      </c>
      <c r="DL2" s="524"/>
      <c r="DM2" s="533">
        <v>43584</v>
      </c>
      <c r="DN2" s="534"/>
      <c r="DO2" s="533">
        <v>43585</v>
      </c>
      <c r="DP2" s="534"/>
      <c r="DQ2" s="531" t="s">
        <v>92</v>
      </c>
      <c r="DR2" s="532"/>
      <c r="DS2" s="533">
        <v>43586</v>
      </c>
      <c r="DT2" s="534"/>
      <c r="DU2" s="531">
        <v>43587</v>
      </c>
      <c r="DV2" s="532"/>
      <c r="DW2" s="531">
        <v>43588</v>
      </c>
      <c r="DX2" s="532"/>
      <c r="DY2" s="523" t="s">
        <v>92</v>
      </c>
      <c r="DZ2" s="524"/>
      <c r="EA2" s="531">
        <v>43591</v>
      </c>
      <c r="EB2" s="532"/>
      <c r="EC2" s="531">
        <v>43592</v>
      </c>
      <c r="ED2" s="532"/>
      <c r="EE2" s="531">
        <v>43593</v>
      </c>
      <c r="EF2" s="532"/>
      <c r="EG2" s="531">
        <v>43594</v>
      </c>
      <c r="EH2" s="532"/>
      <c r="EI2" s="531">
        <v>43595</v>
      </c>
      <c r="EJ2" s="532"/>
      <c r="EK2" s="523" t="s">
        <v>92</v>
      </c>
      <c r="EL2" s="524"/>
      <c r="EM2" s="533">
        <v>43598</v>
      </c>
      <c r="EN2" s="534"/>
      <c r="EO2" s="533">
        <v>43599</v>
      </c>
      <c r="EP2" s="534"/>
      <c r="EQ2" s="533">
        <v>43600</v>
      </c>
      <c r="ER2" s="534"/>
      <c r="ES2" s="531">
        <v>43601</v>
      </c>
      <c r="ET2" s="532"/>
      <c r="EU2" s="531">
        <v>43602</v>
      </c>
      <c r="EV2" s="532"/>
      <c r="EW2" s="523" t="s">
        <v>92</v>
      </c>
      <c r="EX2" s="524"/>
      <c r="EY2" s="531">
        <v>43605</v>
      </c>
      <c r="EZ2" s="532"/>
      <c r="FA2" s="531">
        <v>43606</v>
      </c>
      <c r="FB2" s="532"/>
      <c r="FC2" s="531">
        <v>43607</v>
      </c>
      <c r="FD2" s="532"/>
      <c r="FE2" s="531">
        <v>43608</v>
      </c>
      <c r="FF2" s="532"/>
      <c r="FG2" s="531">
        <v>43609</v>
      </c>
      <c r="FH2" s="532"/>
      <c r="FI2" s="523" t="s">
        <v>92</v>
      </c>
      <c r="FJ2" s="524"/>
      <c r="FK2" s="531">
        <v>43612</v>
      </c>
      <c r="FL2" s="532"/>
      <c r="FM2" s="531">
        <v>43613</v>
      </c>
      <c r="FN2" s="532"/>
      <c r="FO2" s="531">
        <v>43614</v>
      </c>
      <c r="FP2" s="532"/>
      <c r="FQ2" s="531">
        <v>43615</v>
      </c>
      <c r="FR2" s="532"/>
      <c r="FS2" s="531">
        <v>43616</v>
      </c>
      <c r="FT2" s="532"/>
      <c r="FU2" s="523" t="s">
        <v>92</v>
      </c>
      <c r="FV2" s="524"/>
      <c r="FW2" s="519" t="s">
        <v>776</v>
      </c>
      <c r="FX2" s="520"/>
      <c r="FY2" s="536">
        <v>43619</v>
      </c>
      <c r="FZ2" s="537"/>
      <c r="GA2" s="536">
        <v>43620</v>
      </c>
      <c r="GB2" s="537"/>
      <c r="GC2" s="536">
        <v>43621</v>
      </c>
      <c r="GD2" s="537"/>
      <c r="GE2" s="536">
        <v>43622</v>
      </c>
      <c r="GF2" s="537"/>
      <c r="GG2" s="536">
        <v>43623</v>
      </c>
      <c r="GH2" s="537"/>
      <c r="GI2" s="523" t="s">
        <v>92</v>
      </c>
      <c r="GJ2" s="524"/>
      <c r="GK2" s="533">
        <v>43626</v>
      </c>
      <c r="GL2" s="534"/>
      <c r="GM2" s="533">
        <v>43627</v>
      </c>
      <c r="GN2" s="534"/>
      <c r="GO2" s="536">
        <v>43628</v>
      </c>
      <c r="GP2" s="537"/>
      <c r="GQ2" s="533">
        <v>43629</v>
      </c>
      <c r="GR2" s="534"/>
      <c r="GS2" s="536">
        <v>43630</v>
      </c>
      <c r="GT2" s="537"/>
      <c r="GU2" s="523" t="s">
        <v>92</v>
      </c>
      <c r="GV2" s="524"/>
      <c r="GW2" s="536">
        <v>43633</v>
      </c>
      <c r="GX2" s="537"/>
      <c r="GY2" s="536">
        <v>43634</v>
      </c>
      <c r="GZ2" s="537"/>
      <c r="HA2" s="536">
        <v>43635</v>
      </c>
      <c r="HB2" s="537"/>
      <c r="HC2" s="536">
        <v>43636</v>
      </c>
      <c r="HD2" s="537"/>
      <c r="HE2" s="536">
        <v>43637</v>
      </c>
      <c r="HF2" s="537"/>
      <c r="HG2" s="523" t="s">
        <v>92</v>
      </c>
      <c r="HH2" s="524"/>
      <c r="HI2" s="536">
        <v>43640</v>
      </c>
      <c r="HJ2" s="537"/>
      <c r="HK2" s="536">
        <v>43641</v>
      </c>
      <c r="HL2" s="537"/>
      <c r="HM2" s="536">
        <v>43642</v>
      </c>
      <c r="HN2" s="537"/>
      <c r="HO2" s="536">
        <v>43643</v>
      </c>
      <c r="HP2" s="537"/>
      <c r="HQ2" s="536">
        <v>43644</v>
      </c>
      <c r="HR2" s="537"/>
      <c r="HS2" s="523" t="s">
        <v>92</v>
      </c>
      <c r="HT2" s="524"/>
      <c r="HU2" s="519" t="s">
        <v>776</v>
      </c>
      <c r="HV2" s="520"/>
      <c r="HW2" s="508">
        <v>43647</v>
      </c>
      <c r="HX2" s="510"/>
      <c r="HY2" s="508">
        <v>43648</v>
      </c>
      <c r="HZ2" s="510"/>
      <c r="IA2" s="508">
        <v>43649</v>
      </c>
      <c r="IB2" s="510"/>
      <c r="IC2" s="508">
        <v>43650</v>
      </c>
      <c r="ID2" s="510"/>
      <c r="IE2" s="508">
        <v>43651</v>
      </c>
      <c r="IF2" s="510"/>
      <c r="IG2" s="523" t="s">
        <v>92</v>
      </c>
      <c r="IH2" s="524"/>
      <c r="II2" s="508">
        <v>43654</v>
      </c>
      <c r="IJ2" s="510"/>
      <c r="IK2" s="508">
        <v>43655</v>
      </c>
      <c r="IL2" s="510"/>
      <c r="IM2" s="508">
        <v>43656</v>
      </c>
      <c r="IN2" s="510"/>
      <c r="IO2" s="508">
        <v>43657</v>
      </c>
      <c r="IP2" s="510"/>
      <c r="IQ2" s="508">
        <v>43658</v>
      </c>
      <c r="IR2" s="510"/>
      <c r="IS2" s="523" t="s">
        <v>92</v>
      </c>
      <c r="IT2" s="524"/>
      <c r="IU2" s="508">
        <v>43661</v>
      </c>
      <c r="IV2" s="510"/>
      <c r="IW2" s="508">
        <v>43662</v>
      </c>
      <c r="IX2" s="510"/>
      <c r="IY2" s="508">
        <v>43663</v>
      </c>
      <c r="IZ2" s="510"/>
      <c r="JA2" s="508">
        <v>43664</v>
      </c>
      <c r="JB2" s="510"/>
      <c r="JC2" s="508">
        <v>43665</v>
      </c>
      <c r="JD2" s="510"/>
      <c r="JE2" s="523" t="s">
        <v>92</v>
      </c>
      <c r="JF2" s="524"/>
      <c r="JG2" s="508">
        <v>43668</v>
      </c>
      <c r="JH2" s="510"/>
      <c r="JI2" s="508">
        <v>43669</v>
      </c>
      <c r="JJ2" s="510"/>
      <c r="JK2" s="556">
        <v>43670</v>
      </c>
      <c r="JL2" s="557"/>
      <c r="JM2" s="556">
        <v>43671</v>
      </c>
      <c r="JN2" s="557"/>
      <c r="JO2" s="556">
        <v>43672</v>
      </c>
      <c r="JP2" s="557"/>
      <c r="JQ2" s="523" t="s">
        <v>92</v>
      </c>
      <c r="JR2" s="524"/>
      <c r="JS2" s="508">
        <v>43675</v>
      </c>
      <c r="JT2" s="510"/>
      <c r="JU2" s="508">
        <v>43676</v>
      </c>
      <c r="JV2" s="510"/>
      <c r="JW2" s="508">
        <v>43677</v>
      </c>
      <c r="JX2" s="510"/>
      <c r="JY2" s="523" t="s">
        <v>92</v>
      </c>
      <c r="JZ2" s="524"/>
      <c r="KA2" s="519" t="s">
        <v>772</v>
      </c>
      <c r="KB2" s="520"/>
      <c r="KC2" s="521">
        <v>43678</v>
      </c>
      <c r="KD2" s="522"/>
      <c r="KE2" s="521">
        <v>43679</v>
      </c>
      <c r="KF2" s="522"/>
      <c r="KG2" s="523" t="s">
        <v>92</v>
      </c>
      <c r="KH2" s="524"/>
      <c r="KI2" s="521">
        <v>43682</v>
      </c>
      <c r="KJ2" s="522"/>
      <c r="KK2" s="521">
        <v>43683</v>
      </c>
      <c r="KL2" s="522"/>
      <c r="KM2" s="521">
        <v>43684</v>
      </c>
      <c r="KN2" s="522"/>
      <c r="KO2" s="521">
        <v>43685</v>
      </c>
      <c r="KP2" s="522"/>
      <c r="KQ2" s="521">
        <v>43686</v>
      </c>
      <c r="KR2" s="522"/>
      <c r="KS2" s="523" t="s">
        <v>92</v>
      </c>
      <c r="KT2" s="524"/>
      <c r="KU2" s="521">
        <v>43689</v>
      </c>
      <c r="KV2" s="522"/>
      <c r="KW2" s="521">
        <v>43690</v>
      </c>
      <c r="KX2" s="522"/>
      <c r="KY2" s="521">
        <v>43691</v>
      </c>
      <c r="KZ2" s="522"/>
      <c r="LA2" s="521">
        <v>43692</v>
      </c>
      <c r="LB2" s="522"/>
      <c r="LC2" s="521">
        <v>43693</v>
      </c>
      <c r="LD2" s="522"/>
      <c r="LE2" s="523" t="s">
        <v>92</v>
      </c>
      <c r="LF2" s="524"/>
      <c r="LG2" s="521">
        <v>43696</v>
      </c>
      <c r="LH2" s="522"/>
      <c r="LI2" s="521">
        <v>43697</v>
      </c>
      <c r="LJ2" s="522"/>
      <c r="LK2" s="521">
        <v>43698</v>
      </c>
      <c r="LL2" s="522"/>
      <c r="LM2" s="521">
        <v>43699</v>
      </c>
      <c r="LN2" s="522"/>
      <c r="LO2" s="521">
        <v>43700</v>
      </c>
      <c r="LP2" s="522"/>
      <c r="LQ2" s="523" t="s">
        <v>92</v>
      </c>
      <c r="LR2" s="524"/>
      <c r="LS2" s="521">
        <v>43703</v>
      </c>
      <c r="LT2" s="522"/>
      <c r="LU2" s="521">
        <v>43704</v>
      </c>
      <c r="LV2" s="522"/>
      <c r="LW2" s="521">
        <v>43705</v>
      </c>
      <c r="LX2" s="522"/>
      <c r="LY2" s="521">
        <v>43706</v>
      </c>
      <c r="LZ2" s="522"/>
      <c r="MA2" s="521">
        <v>43707</v>
      </c>
      <c r="MB2" s="522"/>
      <c r="MC2" s="523" t="s">
        <v>92</v>
      </c>
      <c r="MD2" s="524"/>
      <c r="ME2" s="519" t="s">
        <v>772</v>
      </c>
      <c r="MF2" s="520"/>
    </row>
    <row r="3" spans="2:344">
      <c r="B3" s="1"/>
      <c r="C3" s="39"/>
      <c r="D3" s="40"/>
      <c r="E3" s="41"/>
      <c r="F3" s="41"/>
      <c r="G3" s="41"/>
      <c r="H3" s="41"/>
      <c r="I3" s="41"/>
      <c r="J3" s="41"/>
      <c r="K3" s="41"/>
      <c r="L3" s="41"/>
      <c r="M3" s="42"/>
      <c r="N3" s="43"/>
      <c r="O3" s="42" t="s">
        <v>16</v>
      </c>
      <c r="P3" s="42" t="s">
        <v>744</v>
      </c>
      <c r="Q3" s="42"/>
      <c r="R3" s="42"/>
      <c r="S3" s="42" t="s">
        <v>16</v>
      </c>
      <c r="T3" s="42" t="s">
        <v>744</v>
      </c>
      <c r="U3" s="42" t="s">
        <v>16</v>
      </c>
      <c r="V3" s="42" t="s">
        <v>744</v>
      </c>
      <c r="W3" s="42" t="s">
        <v>16</v>
      </c>
      <c r="X3" s="42" t="s">
        <v>744</v>
      </c>
      <c r="Y3" s="42" t="s">
        <v>16</v>
      </c>
      <c r="Z3" s="42" t="s">
        <v>744</v>
      </c>
      <c r="AA3" s="42" t="s">
        <v>16</v>
      </c>
      <c r="AB3" s="169" t="s">
        <v>744</v>
      </c>
      <c r="AC3" s="169"/>
      <c r="AD3" s="44"/>
      <c r="AE3" s="44" t="s">
        <v>16</v>
      </c>
      <c r="AF3" s="44" t="s">
        <v>744</v>
      </c>
      <c r="AG3" s="44" t="s">
        <v>16</v>
      </c>
      <c r="AH3" s="44" t="s">
        <v>744</v>
      </c>
      <c r="AI3" s="44" t="s">
        <v>16</v>
      </c>
      <c r="AJ3" s="44" t="s">
        <v>744</v>
      </c>
      <c r="AK3" s="44" t="s">
        <v>16</v>
      </c>
      <c r="AL3" s="44" t="s">
        <v>744</v>
      </c>
      <c r="AM3" s="44" t="s">
        <v>16</v>
      </c>
      <c r="AN3" s="44" t="s">
        <v>744</v>
      </c>
      <c r="AO3" s="44"/>
      <c r="AP3" s="44"/>
      <c r="AQ3" s="44" t="s">
        <v>16</v>
      </c>
      <c r="AR3" s="44" t="s">
        <v>744</v>
      </c>
      <c r="AS3" s="44" t="s">
        <v>16</v>
      </c>
      <c r="AT3" s="44" t="s">
        <v>744</v>
      </c>
      <c r="AU3" s="44" t="s">
        <v>16</v>
      </c>
      <c r="AV3" s="44" t="s">
        <v>744</v>
      </c>
      <c r="AW3" s="44" t="s">
        <v>16</v>
      </c>
      <c r="AX3" s="44" t="s">
        <v>744</v>
      </c>
      <c r="AY3" s="44" t="s">
        <v>16</v>
      </c>
      <c r="AZ3" s="44" t="s">
        <v>744</v>
      </c>
      <c r="BA3" s="44"/>
      <c r="BB3" s="44"/>
      <c r="BC3" s="44" t="s">
        <v>16</v>
      </c>
      <c r="BD3" s="44" t="s">
        <v>744</v>
      </c>
      <c r="BE3" s="44" t="s">
        <v>16</v>
      </c>
      <c r="BF3" s="44" t="s">
        <v>744</v>
      </c>
      <c r="BG3" s="44" t="s">
        <v>16</v>
      </c>
      <c r="BH3" s="44" t="s">
        <v>744</v>
      </c>
      <c r="BI3" s="44" t="s">
        <v>16</v>
      </c>
      <c r="BJ3" s="44" t="s">
        <v>744</v>
      </c>
      <c r="BK3" s="44" t="s">
        <v>16</v>
      </c>
      <c r="BL3" s="44" t="s">
        <v>744</v>
      </c>
      <c r="BM3" s="44"/>
      <c r="BN3" s="44"/>
      <c r="BO3" s="42" t="s">
        <v>16</v>
      </c>
      <c r="BP3" s="45" t="s">
        <v>744</v>
      </c>
      <c r="BQ3" s="44" t="s">
        <v>16</v>
      </c>
      <c r="BR3" s="44" t="s">
        <v>744</v>
      </c>
      <c r="BS3" s="44" t="s">
        <v>16</v>
      </c>
      <c r="BT3" s="44" t="s">
        <v>744</v>
      </c>
      <c r="BU3" s="44" t="s">
        <v>16</v>
      </c>
      <c r="BV3" s="44" t="s">
        <v>744</v>
      </c>
      <c r="BW3" s="44" t="s">
        <v>16</v>
      </c>
      <c r="BX3" s="44" t="s">
        <v>744</v>
      </c>
      <c r="BY3" s="44" t="s">
        <v>16</v>
      </c>
      <c r="BZ3" s="44" t="s">
        <v>744</v>
      </c>
      <c r="CA3" s="97" t="s">
        <v>16</v>
      </c>
      <c r="CB3" s="97" t="s">
        <v>744</v>
      </c>
      <c r="CC3" s="44" t="s">
        <v>16</v>
      </c>
      <c r="CD3" s="44" t="s">
        <v>744</v>
      </c>
      <c r="CE3" s="44" t="s">
        <v>16</v>
      </c>
      <c r="CF3" s="44" t="s">
        <v>744</v>
      </c>
      <c r="CG3" s="44" t="s">
        <v>16</v>
      </c>
      <c r="CH3" s="44" t="s">
        <v>744</v>
      </c>
      <c r="CI3" s="44" t="s">
        <v>16</v>
      </c>
      <c r="CJ3" s="44" t="s">
        <v>744</v>
      </c>
      <c r="CK3" s="108" t="s">
        <v>16</v>
      </c>
      <c r="CL3" s="108" t="s">
        <v>744</v>
      </c>
      <c r="CM3" s="97" t="s">
        <v>16</v>
      </c>
      <c r="CN3" s="97" t="s">
        <v>744</v>
      </c>
      <c r="CO3" s="108" t="s">
        <v>16</v>
      </c>
      <c r="CP3" s="108" t="s">
        <v>744</v>
      </c>
      <c r="CQ3" s="44" t="s">
        <v>16</v>
      </c>
      <c r="CR3" s="44" t="s">
        <v>744</v>
      </c>
      <c r="CS3" s="113" t="s">
        <v>16</v>
      </c>
      <c r="CT3" s="113" t="s">
        <v>744</v>
      </c>
      <c r="CU3" s="113" t="s">
        <v>16</v>
      </c>
      <c r="CV3" s="113" t="s">
        <v>744</v>
      </c>
      <c r="CW3" s="44" t="s">
        <v>16</v>
      </c>
      <c r="CX3" s="44" t="s">
        <v>744</v>
      </c>
      <c r="CY3" s="97" t="s">
        <v>16</v>
      </c>
      <c r="CZ3" s="97" t="s">
        <v>744</v>
      </c>
      <c r="DA3" s="44" t="s">
        <v>16</v>
      </c>
      <c r="DB3" s="44" t="s">
        <v>744</v>
      </c>
      <c r="DC3" s="44" t="s">
        <v>16</v>
      </c>
      <c r="DD3" s="44" t="s">
        <v>744</v>
      </c>
      <c r="DE3" s="44" t="s">
        <v>16</v>
      </c>
      <c r="DF3" s="44" t="s">
        <v>744</v>
      </c>
      <c r="DG3" s="44" t="s">
        <v>16</v>
      </c>
      <c r="DH3" s="44" t="s">
        <v>744</v>
      </c>
      <c r="DI3" s="44" t="s">
        <v>16</v>
      </c>
      <c r="DJ3" s="44" t="s">
        <v>744</v>
      </c>
      <c r="DK3" s="97" t="s">
        <v>16</v>
      </c>
      <c r="DL3" s="97" t="s">
        <v>744</v>
      </c>
      <c r="DM3" s="108" t="s">
        <v>16</v>
      </c>
      <c r="DN3" s="108" t="s">
        <v>744</v>
      </c>
      <c r="DO3" s="108" t="s">
        <v>16</v>
      </c>
      <c r="DP3" s="108" t="s">
        <v>744</v>
      </c>
      <c r="DQ3" s="42" t="s">
        <v>16</v>
      </c>
      <c r="DR3" s="42" t="s">
        <v>744</v>
      </c>
      <c r="DS3" s="108" t="s">
        <v>16</v>
      </c>
      <c r="DT3" s="108" t="s">
        <v>744</v>
      </c>
      <c r="DU3" s="44" t="s">
        <v>16</v>
      </c>
      <c r="DV3" s="44" t="s">
        <v>744</v>
      </c>
      <c r="DW3" s="44" t="s">
        <v>16</v>
      </c>
      <c r="DX3" s="44" t="s">
        <v>744</v>
      </c>
      <c r="DY3" s="97" t="s">
        <v>16</v>
      </c>
      <c r="DZ3" s="97" t="s">
        <v>744</v>
      </c>
      <c r="EA3" s="44" t="s">
        <v>16</v>
      </c>
      <c r="EB3" s="44" t="s">
        <v>744</v>
      </c>
      <c r="EC3" s="44" t="s">
        <v>16</v>
      </c>
      <c r="ED3" s="44" t="s">
        <v>744</v>
      </c>
      <c r="EE3" s="44" t="s">
        <v>16</v>
      </c>
      <c r="EF3" s="44" t="s">
        <v>744</v>
      </c>
      <c r="EG3" s="44" t="s">
        <v>16</v>
      </c>
      <c r="EH3" s="44" t="s">
        <v>744</v>
      </c>
      <c r="EI3" s="44" t="s">
        <v>16</v>
      </c>
      <c r="EJ3" s="44" t="s">
        <v>744</v>
      </c>
      <c r="EK3" s="97" t="s">
        <v>16</v>
      </c>
      <c r="EL3" s="97" t="s">
        <v>744</v>
      </c>
      <c r="EM3" s="108" t="s">
        <v>16</v>
      </c>
      <c r="EN3" s="108" t="s">
        <v>744</v>
      </c>
      <c r="EO3" s="108" t="s">
        <v>16</v>
      </c>
      <c r="EP3" s="108" t="s">
        <v>744</v>
      </c>
      <c r="EQ3" s="108" t="s">
        <v>16</v>
      </c>
      <c r="ER3" s="108" t="s">
        <v>744</v>
      </c>
      <c r="ES3" s="44" t="s">
        <v>16</v>
      </c>
      <c r="ET3" s="44" t="s">
        <v>744</v>
      </c>
      <c r="EU3" s="44" t="s">
        <v>16</v>
      </c>
      <c r="EV3" s="44" t="s">
        <v>744</v>
      </c>
      <c r="EW3" s="97" t="s">
        <v>16</v>
      </c>
      <c r="EX3" s="97" t="s">
        <v>744</v>
      </c>
      <c r="EY3" s="44" t="s">
        <v>16</v>
      </c>
      <c r="EZ3" s="44" t="s">
        <v>744</v>
      </c>
      <c r="FA3" s="44" t="s">
        <v>16</v>
      </c>
      <c r="FB3" s="44" t="s">
        <v>744</v>
      </c>
      <c r="FC3" s="44" t="s">
        <v>16</v>
      </c>
      <c r="FD3" s="44" t="s">
        <v>744</v>
      </c>
      <c r="FE3" s="44" t="s">
        <v>16</v>
      </c>
      <c r="FF3" s="44" t="s">
        <v>744</v>
      </c>
      <c r="FG3" s="44" t="s">
        <v>16</v>
      </c>
      <c r="FH3" s="44" t="s">
        <v>744</v>
      </c>
      <c r="FI3" s="97" t="s">
        <v>16</v>
      </c>
      <c r="FJ3" s="97" t="s">
        <v>744</v>
      </c>
      <c r="FK3" s="44" t="s">
        <v>16</v>
      </c>
      <c r="FL3" s="44" t="s">
        <v>744</v>
      </c>
      <c r="FM3" s="44" t="s">
        <v>16</v>
      </c>
      <c r="FN3" s="44" t="s">
        <v>744</v>
      </c>
      <c r="FO3" s="44" t="s">
        <v>16</v>
      </c>
      <c r="FP3" s="44" t="s">
        <v>744</v>
      </c>
      <c r="FQ3" s="44" t="s">
        <v>16</v>
      </c>
      <c r="FR3" s="44" t="s">
        <v>744</v>
      </c>
      <c r="FS3" s="44" t="s">
        <v>16</v>
      </c>
      <c r="FT3" s="44" t="s">
        <v>744</v>
      </c>
      <c r="FU3" s="97" t="s">
        <v>16</v>
      </c>
      <c r="FV3" s="97" t="s">
        <v>744</v>
      </c>
      <c r="FW3" s="98" t="s">
        <v>16</v>
      </c>
      <c r="FX3" s="98" t="s">
        <v>744</v>
      </c>
      <c r="FY3" s="151" t="s">
        <v>16</v>
      </c>
      <c r="FZ3" s="151" t="s">
        <v>744</v>
      </c>
      <c r="GA3" s="151" t="s">
        <v>16</v>
      </c>
      <c r="GB3" s="151" t="s">
        <v>744</v>
      </c>
      <c r="GC3" s="151" t="s">
        <v>16</v>
      </c>
      <c r="GD3" s="151" t="s">
        <v>744</v>
      </c>
      <c r="GE3" s="151" t="s">
        <v>16</v>
      </c>
      <c r="GF3" s="151" t="s">
        <v>744</v>
      </c>
      <c r="GG3" s="151" t="s">
        <v>16</v>
      </c>
      <c r="GH3" s="151" t="s">
        <v>744</v>
      </c>
      <c r="GI3" s="97" t="s">
        <v>16</v>
      </c>
      <c r="GJ3" s="97" t="s">
        <v>744</v>
      </c>
      <c r="GK3" s="108" t="s">
        <v>16</v>
      </c>
      <c r="GL3" s="108" t="s">
        <v>744</v>
      </c>
      <c r="GM3" s="108" t="s">
        <v>16</v>
      </c>
      <c r="GN3" s="108" t="s">
        <v>744</v>
      </c>
      <c r="GO3" s="151" t="s">
        <v>16</v>
      </c>
      <c r="GP3" s="151" t="s">
        <v>744</v>
      </c>
      <c r="GQ3" s="108" t="s">
        <v>16</v>
      </c>
      <c r="GR3" s="108" t="s">
        <v>744</v>
      </c>
      <c r="GS3" s="151" t="s">
        <v>16</v>
      </c>
      <c r="GT3" s="151" t="s">
        <v>744</v>
      </c>
      <c r="GU3" s="97" t="s">
        <v>16</v>
      </c>
      <c r="GV3" s="97" t="s">
        <v>744</v>
      </c>
      <c r="GW3" s="151" t="s">
        <v>16</v>
      </c>
      <c r="GX3" s="151" t="s">
        <v>744</v>
      </c>
      <c r="GY3" s="151" t="s">
        <v>16</v>
      </c>
      <c r="GZ3" s="151" t="s">
        <v>744</v>
      </c>
      <c r="HA3" s="151" t="s">
        <v>16</v>
      </c>
      <c r="HB3" s="151" t="s">
        <v>744</v>
      </c>
      <c r="HC3" s="151" t="s">
        <v>16</v>
      </c>
      <c r="HD3" s="151" t="s">
        <v>744</v>
      </c>
      <c r="HE3" s="151" t="s">
        <v>16</v>
      </c>
      <c r="HF3" s="151" t="s">
        <v>744</v>
      </c>
      <c r="HG3" s="97" t="s">
        <v>16</v>
      </c>
      <c r="HH3" s="97" t="s">
        <v>744</v>
      </c>
      <c r="HI3" s="151" t="s">
        <v>16</v>
      </c>
      <c r="HJ3" s="151" t="s">
        <v>744</v>
      </c>
      <c r="HK3" s="151" t="s">
        <v>16</v>
      </c>
      <c r="HL3" s="151" t="s">
        <v>744</v>
      </c>
      <c r="HM3" s="151" t="s">
        <v>16</v>
      </c>
      <c r="HN3" s="151" t="s">
        <v>744</v>
      </c>
      <c r="HO3" s="151" t="s">
        <v>16</v>
      </c>
      <c r="HP3" s="151" t="s">
        <v>744</v>
      </c>
      <c r="HQ3" s="151" t="s">
        <v>16</v>
      </c>
      <c r="HR3" s="151" t="s">
        <v>744</v>
      </c>
      <c r="HS3" s="97" t="s">
        <v>16</v>
      </c>
      <c r="HT3" s="97" t="s">
        <v>744</v>
      </c>
      <c r="HU3" s="98" t="s">
        <v>16</v>
      </c>
      <c r="HV3" s="98" t="s">
        <v>744</v>
      </c>
      <c r="HW3" s="162" t="s">
        <v>16</v>
      </c>
      <c r="HX3" s="162" t="s">
        <v>744</v>
      </c>
      <c r="HY3" s="162" t="s">
        <v>16</v>
      </c>
      <c r="HZ3" s="162" t="s">
        <v>744</v>
      </c>
      <c r="IA3" s="162" t="s">
        <v>16</v>
      </c>
      <c r="IB3" s="162" t="s">
        <v>744</v>
      </c>
      <c r="IC3" s="162" t="s">
        <v>16</v>
      </c>
      <c r="ID3" s="162" t="s">
        <v>744</v>
      </c>
      <c r="IE3" s="162" t="s">
        <v>16</v>
      </c>
      <c r="IF3" s="162" t="s">
        <v>744</v>
      </c>
      <c r="IG3" s="97" t="s">
        <v>16</v>
      </c>
      <c r="IH3" s="97" t="s">
        <v>744</v>
      </c>
      <c r="II3" s="162" t="s">
        <v>16</v>
      </c>
      <c r="IJ3" s="162" t="s">
        <v>744</v>
      </c>
      <c r="IK3" s="162" t="s">
        <v>16</v>
      </c>
      <c r="IL3" s="162" t="s">
        <v>744</v>
      </c>
      <c r="IM3" s="162" t="s">
        <v>16</v>
      </c>
      <c r="IN3" s="162" t="s">
        <v>744</v>
      </c>
      <c r="IO3" s="162" t="s">
        <v>16</v>
      </c>
      <c r="IP3" s="162" t="s">
        <v>744</v>
      </c>
      <c r="IQ3" s="162" t="s">
        <v>16</v>
      </c>
      <c r="IR3" s="162" t="s">
        <v>744</v>
      </c>
      <c r="IS3" s="97" t="s">
        <v>16</v>
      </c>
      <c r="IT3" s="97" t="s">
        <v>744</v>
      </c>
      <c r="IU3" s="162" t="s">
        <v>16</v>
      </c>
      <c r="IV3" s="162" t="s">
        <v>744</v>
      </c>
      <c r="IW3" s="162" t="s">
        <v>16</v>
      </c>
      <c r="IX3" s="162" t="s">
        <v>744</v>
      </c>
      <c r="IY3" s="162" t="s">
        <v>16</v>
      </c>
      <c r="IZ3" s="162" t="s">
        <v>744</v>
      </c>
      <c r="JA3" s="162" t="s">
        <v>16</v>
      </c>
      <c r="JB3" s="162" t="s">
        <v>744</v>
      </c>
      <c r="JC3" s="162" t="s">
        <v>16</v>
      </c>
      <c r="JD3" s="162" t="s">
        <v>744</v>
      </c>
      <c r="JE3" s="97" t="s">
        <v>16</v>
      </c>
      <c r="JF3" s="97" t="s">
        <v>744</v>
      </c>
      <c r="JG3" s="162" t="s">
        <v>16</v>
      </c>
      <c r="JH3" s="162" t="s">
        <v>744</v>
      </c>
      <c r="JI3" s="162" t="s">
        <v>16</v>
      </c>
      <c r="JJ3" s="162" t="s">
        <v>744</v>
      </c>
      <c r="JK3" s="199" t="s">
        <v>16</v>
      </c>
      <c r="JL3" s="199" t="s">
        <v>744</v>
      </c>
      <c r="JM3" s="199" t="s">
        <v>16</v>
      </c>
      <c r="JN3" s="199" t="s">
        <v>744</v>
      </c>
      <c r="JO3" s="199" t="s">
        <v>16</v>
      </c>
      <c r="JP3" s="199" t="s">
        <v>744</v>
      </c>
      <c r="JQ3" s="97" t="s">
        <v>16</v>
      </c>
      <c r="JR3" s="97" t="s">
        <v>744</v>
      </c>
      <c r="JS3" s="162" t="s">
        <v>16</v>
      </c>
      <c r="JT3" s="162" t="s">
        <v>744</v>
      </c>
      <c r="JU3" s="162" t="s">
        <v>16</v>
      </c>
      <c r="JV3" s="162" t="s">
        <v>744</v>
      </c>
      <c r="JW3" s="162" t="s">
        <v>16</v>
      </c>
      <c r="JX3" s="162" t="s">
        <v>744</v>
      </c>
      <c r="JY3" s="97" t="s">
        <v>16</v>
      </c>
      <c r="JZ3" s="97" t="s">
        <v>744</v>
      </c>
      <c r="KA3" s="98" t="s">
        <v>16</v>
      </c>
      <c r="KB3" s="98" t="s">
        <v>744</v>
      </c>
      <c r="KC3" s="182" t="s">
        <v>16</v>
      </c>
      <c r="KD3" s="182" t="s">
        <v>744</v>
      </c>
      <c r="KE3" s="182" t="s">
        <v>16</v>
      </c>
      <c r="KF3" s="182" t="s">
        <v>744</v>
      </c>
      <c r="KG3" s="97" t="s">
        <v>16</v>
      </c>
      <c r="KH3" s="97" t="s">
        <v>744</v>
      </c>
      <c r="KI3" s="182" t="s">
        <v>16</v>
      </c>
      <c r="KJ3" s="182" t="s">
        <v>744</v>
      </c>
      <c r="KK3" s="182" t="s">
        <v>16</v>
      </c>
      <c r="KL3" s="182" t="s">
        <v>744</v>
      </c>
      <c r="KM3" s="182" t="s">
        <v>16</v>
      </c>
      <c r="KN3" s="182" t="s">
        <v>744</v>
      </c>
      <c r="KO3" s="182" t="s">
        <v>16</v>
      </c>
      <c r="KP3" s="182" t="s">
        <v>744</v>
      </c>
      <c r="KQ3" s="182" t="s">
        <v>16</v>
      </c>
      <c r="KR3" s="182" t="s">
        <v>744</v>
      </c>
      <c r="KS3" s="97" t="s">
        <v>16</v>
      </c>
      <c r="KT3" s="97" t="s">
        <v>744</v>
      </c>
      <c r="KU3" s="182" t="s">
        <v>16</v>
      </c>
      <c r="KV3" s="182" t="s">
        <v>744</v>
      </c>
      <c r="KW3" s="182" t="s">
        <v>16</v>
      </c>
      <c r="KX3" s="182" t="s">
        <v>744</v>
      </c>
      <c r="KY3" s="182" t="s">
        <v>16</v>
      </c>
      <c r="KZ3" s="182" t="s">
        <v>744</v>
      </c>
      <c r="LA3" s="182" t="s">
        <v>16</v>
      </c>
      <c r="LB3" s="182" t="s">
        <v>744</v>
      </c>
      <c r="LC3" s="182" t="s">
        <v>16</v>
      </c>
      <c r="LD3" s="182" t="s">
        <v>744</v>
      </c>
      <c r="LE3" s="97" t="s">
        <v>16</v>
      </c>
      <c r="LF3" s="97" t="s">
        <v>744</v>
      </c>
      <c r="LG3" s="182" t="s">
        <v>16</v>
      </c>
      <c r="LH3" s="182" t="s">
        <v>744</v>
      </c>
      <c r="LI3" s="182" t="s">
        <v>16</v>
      </c>
      <c r="LJ3" s="182" t="s">
        <v>744</v>
      </c>
      <c r="LK3" s="182" t="s">
        <v>16</v>
      </c>
      <c r="LL3" s="182" t="s">
        <v>744</v>
      </c>
      <c r="LM3" s="182" t="s">
        <v>16</v>
      </c>
      <c r="LN3" s="182" t="s">
        <v>744</v>
      </c>
      <c r="LO3" s="182" t="s">
        <v>16</v>
      </c>
      <c r="LP3" s="182" t="s">
        <v>744</v>
      </c>
      <c r="LQ3" s="97" t="s">
        <v>16</v>
      </c>
      <c r="LR3" s="97" t="s">
        <v>744</v>
      </c>
      <c r="LS3" s="182" t="s">
        <v>16</v>
      </c>
      <c r="LT3" s="182" t="s">
        <v>744</v>
      </c>
      <c r="LU3" s="182" t="s">
        <v>16</v>
      </c>
      <c r="LV3" s="182" t="s">
        <v>744</v>
      </c>
      <c r="LW3" s="182" t="s">
        <v>16</v>
      </c>
      <c r="LX3" s="182" t="s">
        <v>744</v>
      </c>
      <c r="LY3" s="182" t="s">
        <v>16</v>
      </c>
      <c r="LZ3" s="182" t="s">
        <v>744</v>
      </c>
      <c r="MA3" s="182" t="s">
        <v>16</v>
      </c>
      <c r="MB3" s="182" t="s">
        <v>744</v>
      </c>
      <c r="MC3" s="97" t="s">
        <v>16</v>
      </c>
      <c r="MD3" s="97" t="s">
        <v>744</v>
      </c>
      <c r="ME3" s="98" t="s">
        <v>16</v>
      </c>
      <c r="MF3" s="98" t="s">
        <v>744</v>
      </c>
    </row>
    <row r="4" spans="2:344">
      <c r="B4" s="2" t="s">
        <v>46</v>
      </c>
      <c r="C4" s="12"/>
      <c r="D4" s="2"/>
      <c r="E4" s="3"/>
      <c r="F4" s="3"/>
      <c r="G4" s="3"/>
      <c r="H4" s="16"/>
      <c r="I4" s="16"/>
      <c r="J4" s="3"/>
      <c r="K4" s="3"/>
      <c r="L4" s="3"/>
      <c r="M4" s="3"/>
      <c r="N4" s="5">
        <f>SUM(D4:M4)</f>
        <v>0</v>
      </c>
      <c r="O4" s="3"/>
      <c r="P4" s="3"/>
      <c r="Q4" s="16"/>
      <c r="R4" s="16"/>
      <c r="S4" s="3"/>
      <c r="T4" s="25">
        <v>0</v>
      </c>
      <c r="U4" s="3"/>
      <c r="V4" s="25">
        <v>0</v>
      </c>
      <c r="W4" s="3"/>
      <c r="X4" s="25">
        <v>0</v>
      </c>
      <c r="Y4" s="3"/>
      <c r="Z4" s="25">
        <v>0</v>
      </c>
      <c r="AA4" s="3"/>
      <c r="AB4" s="25">
        <v>0</v>
      </c>
      <c r="AC4" s="22"/>
      <c r="AD4" s="23"/>
      <c r="AE4" s="3"/>
      <c r="AF4" s="25">
        <v>0</v>
      </c>
      <c r="AG4" s="3"/>
      <c r="AH4" s="25">
        <v>0</v>
      </c>
      <c r="AI4" s="3"/>
      <c r="AJ4" s="25">
        <v>0</v>
      </c>
      <c r="AK4" s="3"/>
      <c r="AL4" s="25">
        <v>0</v>
      </c>
      <c r="AM4" s="3"/>
      <c r="AN4" s="25">
        <v>0</v>
      </c>
      <c r="AO4" s="23"/>
      <c r="AP4" s="23"/>
      <c r="AQ4" s="3"/>
      <c r="AR4" s="25">
        <v>0</v>
      </c>
      <c r="AS4" s="3"/>
      <c r="AT4" s="25">
        <v>0</v>
      </c>
      <c r="AU4" s="3"/>
      <c r="AV4" s="25">
        <v>0</v>
      </c>
      <c r="AW4" s="3"/>
      <c r="AX4" s="25">
        <v>0</v>
      </c>
      <c r="AY4" s="3"/>
      <c r="AZ4" s="25">
        <v>0</v>
      </c>
      <c r="BA4" s="23"/>
      <c r="BB4" s="23"/>
      <c r="BC4" s="3"/>
      <c r="BD4" s="25">
        <v>0</v>
      </c>
      <c r="BE4" s="3"/>
      <c r="BF4" s="25">
        <v>0</v>
      </c>
      <c r="BG4" s="3"/>
      <c r="BH4" s="25">
        <v>0</v>
      </c>
      <c r="BI4" s="3"/>
      <c r="BJ4" s="25">
        <v>0</v>
      </c>
      <c r="BK4" s="3"/>
      <c r="BL4" s="25">
        <v>0</v>
      </c>
      <c r="BM4" s="23"/>
      <c r="BN4" s="23"/>
      <c r="BO4" s="72">
        <f>SUM(O4,S4,U4,W4,Y4,AA4,AE4,AG4,AI4,AK4,AM4,AQ4,AS4,AU4,AW4,AY4,BC4,BE4, BG4, BI4, BK4)</f>
        <v>0</v>
      </c>
      <c r="BP4" s="204">
        <f>AVERAGE(P4,T4,V4,X4,Z4,AB4,AF4,AH4,AJ4,AL4,AN4,AR4,AT4,AV4,AX4,AZ4,BD4,BF4, BH4, BJ4, BL4)</f>
        <v>0</v>
      </c>
      <c r="BQ4" s="3"/>
      <c r="BR4" s="25">
        <v>0</v>
      </c>
      <c r="BS4" s="3"/>
      <c r="BT4" s="25">
        <v>0</v>
      </c>
      <c r="BU4" s="3"/>
      <c r="BV4" s="25">
        <v>0</v>
      </c>
      <c r="BW4" s="3"/>
      <c r="BX4" s="25">
        <v>0</v>
      </c>
      <c r="BY4" s="3"/>
      <c r="BZ4" s="3">
        <v>0</v>
      </c>
      <c r="CA4" s="23">
        <f>SUM(BQ4,BS4,BU4,BW4,BY4)</f>
        <v>0</v>
      </c>
      <c r="CB4" s="83">
        <f>AVERAGE(BR4,BT4,BV4,BX4,BZ4)</f>
        <v>0</v>
      </c>
      <c r="CC4" s="3"/>
      <c r="CD4" s="25">
        <v>0</v>
      </c>
      <c r="CE4" s="3"/>
      <c r="CF4" s="25">
        <v>0</v>
      </c>
      <c r="CG4" s="3"/>
      <c r="CH4" s="25">
        <v>0</v>
      </c>
      <c r="CI4" s="3"/>
      <c r="CJ4" s="25">
        <v>0</v>
      </c>
      <c r="CK4" s="109">
        <v>0</v>
      </c>
      <c r="CL4" s="109">
        <v>0</v>
      </c>
      <c r="CM4" s="23">
        <f>SUM(CC4,CE4,CG4,CI4,CK4)</f>
        <v>0</v>
      </c>
      <c r="CN4" s="83">
        <f>AVERAGE(CD4,CF4,CH4,CJ4,CL4)</f>
        <v>0</v>
      </c>
      <c r="CO4" s="109"/>
      <c r="CP4" s="110">
        <v>0</v>
      </c>
      <c r="CQ4" s="3"/>
      <c r="CR4" s="25">
        <v>0</v>
      </c>
      <c r="CS4" s="114"/>
      <c r="CT4" s="115">
        <v>0</v>
      </c>
      <c r="CU4" s="114"/>
      <c r="CV4" s="115">
        <v>0</v>
      </c>
      <c r="CW4" s="3"/>
      <c r="CX4" s="3">
        <v>0</v>
      </c>
      <c r="CY4" s="23">
        <f>SUM(CQ4,CS4,CU4,CW4)</f>
        <v>0</v>
      </c>
      <c r="CZ4" s="83">
        <f>AVERAGE(CR4,CT4,CV4,CX4)</f>
        <v>0</v>
      </c>
      <c r="DA4" s="3"/>
      <c r="DB4" s="25">
        <v>0</v>
      </c>
      <c r="DC4" s="3"/>
      <c r="DD4" s="25">
        <v>0</v>
      </c>
      <c r="DE4" s="3"/>
      <c r="DF4" s="25">
        <v>0</v>
      </c>
      <c r="DG4" s="3"/>
      <c r="DH4" s="25">
        <v>0</v>
      </c>
      <c r="DI4" s="3"/>
      <c r="DJ4" s="25">
        <v>0</v>
      </c>
      <c r="DK4" s="23">
        <f>SUM(DA4,DC4,DE4,DG4,DI4)</f>
        <v>0</v>
      </c>
      <c r="DL4" s="83">
        <f>AVERAGE(DB4,DD4,DF4,DH4,DJ4)</f>
        <v>0</v>
      </c>
      <c r="DM4" s="109"/>
      <c r="DN4" s="109">
        <v>0</v>
      </c>
      <c r="DO4" s="109"/>
      <c r="DP4" s="109">
        <v>0</v>
      </c>
      <c r="DQ4" s="84">
        <f>SUM(BQ4,BS4,BU4,BW4,BY4,CC4,CE4,CG4,CI4,CK4,CO4,CQ4,CS4,CU4,CW4,DA4,DC4,DE4,DG4,DI4,DM4,DO4)</f>
        <v>0</v>
      </c>
      <c r="DR4" s="85">
        <f>AVERAGE(BR4,BT4,BV4,BX4,BZ4,CD4,CF4,CH4,CJ4,CR4,CT4,CV4,CX4,DB4,DD4,DF4,DH4,DJ4)</f>
        <v>0</v>
      </c>
      <c r="DS4" s="109"/>
      <c r="DT4" s="109">
        <v>0</v>
      </c>
      <c r="DU4" s="3"/>
      <c r="DV4" s="25">
        <v>0</v>
      </c>
      <c r="DW4" s="3"/>
      <c r="DX4" s="32">
        <v>0</v>
      </c>
      <c r="DY4" s="23">
        <f>SUM(DS4,DU4,DW4)</f>
        <v>0</v>
      </c>
      <c r="DZ4" s="205">
        <f>AVERAGE(DV4,DX4)</f>
        <v>0</v>
      </c>
      <c r="EA4" s="3"/>
      <c r="EB4" s="25">
        <v>0</v>
      </c>
      <c r="EC4" s="3"/>
      <c r="ED4" s="25">
        <v>0</v>
      </c>
      <c r="EE4" s="3"/>
      <c r="EF4" s="25">
        <v>0</v>
      </c>
      <c r="EG4" s="3"/>
      <c r="EH4" s="25">
        <v>0</v>
      </c>
      <c r="EI4" s="3"/>
      <c r="EJ4" s="25">
        <v>0</v>
      </c>
      <c r="EK4" s="23">
        <f>SUM(EA4,EC4,EE4,EG4,EI4)</f>
        <v>0</v>
      </c>
      <c r="EL4" s="83">
        <f>AVERAGE(EB4,ED4,EF4,EH4,EJ4)</f>
        <v>0</v>
      </c>
      <c r="EM4" s="109"/>
      <c r="EN4" s="110">
        <v>0</v>
      </c>
      <c r="EO4" s="109"/>
      <c r="EP4" s="110">
        <v>0</v>
      </c>
      <c r="EQ4" s="109"/>
      <c r="ER4" s="110">
        <v>0</v>
      </c>
      <c r="ES4" s="3"/>
      <c r="ET4" s="25">
        <v>0</v>
      </c>
      <c r="EU4" s="3"/>
      <c r="EV4" s="25">
        <v>0</v>
      </c>
      <c r="EW4" s="23">
        <f>SUM(EM4,EO4,EQ4,ES4,EU4)</f>
        <v>0</v>
      </c>
      <c r="EX4" s="83">
        <f>AVERAGE(EN4,EP4,ER4,ET4,EV4)</f>
        <v>0</v>
      </c>
      <c r="EY4" s="3"/>
      <c r="EZ4" s="25">
        <v>0</v>
      </c>
      <c r="FA4" s="3"/>
      <c r="FB4" s="25">
        <v>0</v>
      </c>
      <c r="FC4" s="3"/>
      <c r="FD4" s="25">
        <v>0</v>
      </c>
      <c r="FE4" s="3"/>
      <c r="FF4" s="25">
        <v>0</v>
      </c>
      <c r="FG4" s="3"/>
      <c r="FH4" s="25">
        <v>0</v>
      </c>
      <c r="FI4" s="23">
        <f>SUM(EY4,FA4,FC4,FE4,FG4)</f>
        <v>0</v>
      </c>
      <c r="FJ4" s="83">
        <f>AVERAGE(EZ4,FB4,FD4,FF4,FH4)</f>
        <v>0</v>
      </c>
      <c r="FK4" s="3"/>
      <c r="FL4" s="25">
        <v>0</v>
      </c>
      <c r="FM4" s="3"/>
      <c r="FN4" s="25">
        <v>0</v>
      </c>
      <c r="FO4" s="3"/>
      <c r="FP4" s="25">
        <v>0</v>
      </c>
      <c r="FQ4" s="3"/>
      <c r="FR4" s="25">
        <v>0</v>
      </c>
      <c r="FS4" s="3"/>
      <c r="FT4" s="25">
        <v>0</v>
      </c>
      <c r="FU4" s="23">
        <f>SUM(FK4,FM4,FO4,FQ4,FS4)</f>
        <v>0</v>
      </c>
      <c r="FV4" s="83">
        <f>AVERAGE(FL4,FN4,FP4,FR4,FT4)</f>
        <v>0</v>
      </c>
      <c r="FW4" s="84">
        <f>SUM(DY4,EK4,EW4,FI4,FU4)</f>
        <v>0</v>
      </c>
      <c r="FX4" s="134">
        <f>AVERAGE(DZ4,EL4,EX4,FJ4,FV4)</f>
        <v>0</v>
      </c>
      <c r="FY4" s="3"/>
      <c r="FZ4" s="25">
        <v>0</v>
      </c>
      <c r="GA4" s="3"/>
      <c r="GB4" s="25">
        <v>0</v>
      </c>
      <c r="GC4" s="3"/>
      <c r="GD4" s="25">
        <v>0</v>
      </c>
      <c r="GE4" s="3"/>
      <c r="GF4" s="25">
        <v>0</v>
      </c>
      <c r="GG4" s="3"/>
      <c r="GH4" s="25">
        <v>0</v>
      </c>
      <c r="GI4" s="23">
        <f>SUM(FY4,GA4,GC4,GE4,GG4)</f>
        <v>0</v>
      </c>
      <c r="GJ4" s="83">
        <f>AVERAGE(FZ4,GB4,GD4,GF4,GH4)</f>
        <v>0</v>
      </c>
      <c r="GK4" s="109"/>
      <c r="GL4" s="110">
        <v>0</v>
      </c>
      <c r="GM4" s="109"/>
      <c r="GN4" s="110">
        <v>0</v>
      </c>
      <c r="GO4" s="3"/>
      <c r="GP4" s="25">
        <v>0</v>
      </c>
      <c r="GQ4" s="109"/>
      <c r="GR4" s="110">
        <v>0</v>
      </c>
      <c r="GS4" s="3"/>
      <c r="GT4" s="25">
        <v>0</v>
      </c>
      <c r="GU4" s="23">
        <f>SUM(GK4,GM4,GO4,GQ4,GS4)</f>
        <v>0</v>
      </c>
      <c r="GV4" s="83">
        <f>AVERAGE(GL4,GN4,GP4,GR4,GT4)</f>
        <v>0</v>
      </c>
      <c r="GW4" s="3"/>
      <c r="GX4" s="25">
        <v>0</v>
      </c>
      <c r="GY4" s="3"/>
      <c r="GZ4" s="25">
        <v>0</v>
      </c>
      <c r="HA4" s="3"/>
      <c r="HB4" s="25">
        <v>0</v>
      </c>
      <c r="HC4" s="3"/>
      <c r="HD4" s="25">
        <v>0</v>
      </c>
      <c r="HE4" s="3"/>
      <c r="HF4" s="25">
        <v>0</v>
      </c>
      <c r="HG4" s="23">
        <f>SUM(GW4,GY4,HA4,HC4,HE4)</f>
        <v>0</v>
      </c>
      <c r="HH4" s="83">
        <f>AVERAGE(GX4,GZ4,HB4,HD4,HF4)</f>
        <v>0</v>
      </c>
      <c r="HI4" s="3"/>
      <c r="HJ4" s="25">
        <v>0</v>
      </c>
      <c r="HK4" s="3"/>
      <c r="HL4" s="25">
        <v>0</v>
      </c>
      <c r="HM4" s="3"/>
      <c r="HN4" s="25">
        <v>0</v>
      </c>
      <c r="HO4" s="3"/>
      <c r="HP4" s="25">
        <v>0</v>
      </c>
      <c r="HQ4" s="3"/>
      <c r="HR4" s="25">
        <v>0</v>
      </c>
      <c r="HS4" s="23">
        <f t="shared" ref="HS4:HS11" si="0">SUM(HI4,HK4,HM4,HO4,HQ4)</f>
        <v>0</v>
      </c>
      <c r="HT4" s="83">
        <f t="shared" ref="HT4:HT11" si="1">AVERAGE(HJ4,HL4,HN4,HP4,HR4)</f>
        <v>0</v>
      </c>
      <c r="HU4" s="84">
        <f>SUM(GI4,GU4,HG4,HS4)</f>
        <v>0</v>
      </c>
      <c r="HV4" s="134">
        <f>AVERAGE(GJ4,GV4,HH4,HT4)</f>
        <v>0</v>
      </c>
      <c r="HW4" s="3"/>
      <c r="HX4" s="25">
        <v>0</v>
      </c>
      <c r="HY4" s="3"/>
      <c r="HZ4" s="25">
        <v>0</v>
      </c>
      <c r="IA4" s="3"/>
      <c r="IB4" s="25">
        <v>0</v>
      </c>
      <c r="IC4" s="3"/>
      <c r="ID4" s="25">
        <v>0</v>
      </c>
      <c r="IE4" s="3"/>
      <c r="IF4" s="25">
        <v>0</v>
      </c>
      <c r="IG4" s="23">
        <f>SUM(HW4,HY4,IA4,IC4,IE4)</f>
        <v>0</v>
      </c>
      <c r="IH4" s="83">
        <f>AVERAGE(HX4,HZ4,IB4,ID4,IF4)</f>
        <v>0</v>
      </c>
      <c r="II4" s="3"/>
      <c r="IJ4" s="25">
        <v>0</v>
      </c>
      <c r="IK4" s="3"/>
      <c r="IL4" s="25">
        <v>0</v>
      </c>
      <c r="IM4" s="3"/>
      <c r="IN4" s="25">
        <v>0</v>
      </c>
      <c r="IO4" s="3"/>
      <c r="IP4" s="25">
        <v>0</v>
      </c>
      <c r="IQ4" s="3"/>
      <c r="IR4" s="25">
        <v>0</v>
      </c>
      <c r="IS4" s="23">
        <f>SUM(II4,IK4,IM4,IO4,IQ4)</f>
        <v>0</v>
      </c>
      <c r="IT4" s="83">
        <f>AVERAGE(IJ4,IL4,IN4,IP4,IR4)</f>
        <v>0</v>
      </c>
      <c r="IU4" s="3"/>
      <c r="IV4" s="25">
        <v>0</v>
      </c>
      <c r="IW4" s="3"/>
      <c r="IX4" s="25">
        <v>0</v>
      </c>
      <c r="IY4" s="3"/>
      <c r="IZ4" s="25">
        <v>0</v>
      </c>
      <c r="JA4" s="3"/>
      <c r="JB4" s="25">
        <v>0</v>
      </c>
      <c r="JC4" s="3"/>
      <c r="JD4" s="25">
        <v>0</v>
      </c>
      <c r="JE4" s="23">
        <f>SUM(IU4,IW4,IY4,JA4,JC4)</f>
        <v>0</v>
      </c>
      <c r="JF4" s="83">
        <f>AVERAGE(IV4,IX4,IZ4,JB4,JD4)</f>
        <v>0</v>
      </c>
      <c r="JG4" s="3"/>
      <c r="JH4" s="25">
        <v>0</v>
      </c>
      <c r="JI4" s="3"/>
      <c r="JJ4" s="25">
        <v>0</v>
      </c>
      <c r="JK4" s="190"/>
      <c r="JL4" s="191">
        <v>0</v>
      </c>
      <c r="JM4" s="190"/>
      <c r="JN4" s="191">
        <v>0</v>
      </c>
      <c r="JO4" s="190"/>
      <c r="JP4" s="191">
        <v>0</v>
      </c>
      <c r="JQ4" s="23">
        <f>SUM(JG4,JI4,JK4,JM4,JO4)</f>
        <v>0</v>
      </c>
      <c r="JR4" s="83">
        <f>AVERAGE(JH4,JJ4,JL4,JN4,JP4)</f>
        <v>0</v>
      </c>
      <c r="JS4" s="3"/>
      <c r="JT4" s="25">
        <v>0</v>
      </c>
      <c r="JU4" s="3"/>
      <c r="JV4" s="25">
        <v>0</v>
      </c>
      <c r="JW4" s="3"/>
      <c r="JX4" s="25">
        <v>0</v>
      </c>
      <c r="JY4" s="23">
        <f>SUM(JS4,JU4,JW4)</f>
        <v>0</v>
      </c>
      <c r="JZ4" s="83">
        <f>AVERAGE(JT4,JV4,JX4)</f>
        <v>0</v>
      </c>
      <c r="KA4" s="84">
        <f>SUM(IG4,IS4,JE4,JQ4,JY4)</f>
        <v>0</v>
      </c>
      <c r="KB4" s="134">
        <f>AVERAGE(IH4,IT4,JF4,JR4,JZ4)</f>
        <v>0</v>
      </c>
      <c r="KC4" s="3"/>
      <c r="KD4" s="25">
        <v>0</v>
      </c>
      <c r="KE4" s="3"/>
      <c r="KF4" s="25">
        <v>0</v>
      </c>
      <c r="KG4" s="23">
        <f>SUM(KC4,KE4)</f>
        <v>0</v>
      </c>
      <c r="KH4" s="83">
        <f>AVERAGE(KB4,KD4,KF4)</f>
        <v>0</v>
      </c>
      <c r="KI4" s="3"/>
      <c r="KJ4" s="25">
        <v>0</v>
      </c>
      <c r="KK4" s="3"/>
      <c r="KL4" s="25">
        <v>0</v>
      </c>
      <c r="KM4" s="3"/>
      <c r="KN4" s="25">
        <v>0</v>
      </c>
      <c r="KO4" s="3"/>
      <c r="KP4" s="25">
        <v>0</v>
      </c>
      <c r="KQ4" s="3"/>
      <c r="KR4" s="25">
        <v>0</v>
      </c>
      <c r="KS4" s="23">
        <f>SUM(KI4,KK4,KM4,KO4,KQ4)</f>
        <v>0</v>
      </c>
      <c r="KT4" s="83">
        <f>AVERAGE(KJ4,KL4,KN4,KP4,KR4)</f>
        <v>0</v>
      </c>
      <c r="KU4" s="3"/>
      <c r="KV4" s="25">
        <v>0</v>
      </c>
      <c r="KW4" s="3"/>
      <c r="KX4" s="25">
        <v>0</v>
      </c>
      <c r="KY4" s="3"/>
      <c r="KZ4" s="25">
        <v>0</v>
      </c>
      <c r="LA4" s="3"/>
      <c r="LB4" s="25">
        <v>0</v>
      </c>
      <c r="LC4" s="3"/>
      <c r="LD4" s="25">
        <v>0</v>
      </c>
      <c r="LE4" s="23">
        <f>SUM(KU4,KW4,KY4,LA4,LC4)</f>
        <v>0</v>
      </c>
      <c r="LF4" s="83">
        <f>AVERAGE(KV4,KX4,KZ4,LB4,LD4)</f>
        <v>0</v>
      </c>
      <c r="LG4" s="3"/>
      <c r="LH4" s="25">
        <v>0</v>
      </c>
      <c r="LI4" s="3"/>
      <c r="LJ4" s="25">
        <v>0</v>
      </c>
      <c r="LK4" s="3"/>
      <c r="LL4" s="25">
        <v>0</v>
      </c>
      <c r="LM4" s="3"/>
      <c r="LN4" s="25">
        <v>0</v>
      </c>
      <c r="LO4" s="3"/>
      <c r="LP4" s="25">
        <v>0</v>
      </c>
      <c r="LQ4" s="23">
        <f>SUM(LG4,LI4,LK4,LM4,LO4)</f>
        <v>0</v>
      </c>
      <c r="LR4" s="83">
        <f>AVERAGE(LH4,LJ4,LL4,LN4,LP4)</f>
        <v>0</v>
      </c>
      <c r="LS4" s="3"/>
      <c r="LT4" s="25">
        <v>0</v>
      </c>
      <c r="LU4" s="3"/>
      <c r="LV4" s="25">
        <v>0</v>
      </c>
      <c r="LW4" s="3"/>
      <c r="LX4" s="25">
        <v>0</v>
      </c>
      <c r="LY4" s="3"/>
      <c r="LZ4" s="25">
        <v>0</v>
      </c>
      <c r="MA4" s="3"/>
      <c r="MB4" s="25">
        <v>0</v>
      </c>
      <c r="MC4" s="23">
        <f>SUM(LS4,LU4,LW4,LY4,MA4)</f>
        <v>0</v>
      </c>
      <c r="MD4" s="83">
        <f>AVERAGE(LT4,LV4,LX4,LZ4,MB4)</f>
        <v>0</v>
      </c>
      <c r="ME4" s="84">
        <f>SUM(KG4,KS4,LE4,LQ4,MC4)</f>
        <v>0</v>
      </c>
      <c r="MF4" s="134">
        <f>AVERAGE(KH4,KT4,LF4,LR4,MD4)</f>
        <v>0</v>
      </c>
    </row>
    <row r="5" spans="2:344">
      <c r="B5" s="2" t="s">
        <v>48</v>
      </c>
      <c r="C5" s="12"/>
      <c r="D5" s="2"/>
      <c r="E5" s="3"/>
      <c r="F5" s="3"/>
      <c r="G5" s="3"/>
      <c r="H5" s="16"/>
      <c r="I5" s="16"/>
      <c r="J5" s="3"/>
      <c r="K5" s="3"/>
      <c r="L5" s="3"/>
      <c r="M5" s="3"/>
      <c r="N5" s="5">
        <f t="shared" ref="N5:N8" si="2">SUM(D5:M5)</f>
        <v>0</v>
      </c>
      <c r="O5" s="3"/>
      <c r="P5" s="3"/>
      <c r="Q5" s="16"/>
      <c r="R5" s="16"/>
      <c r="S5" s="3"/>
      <c r="T5" s="25">
        <v>0</v>
      </c>
      <c r="U5" s="3"/>
      <c r="V5" s="25">
        <v>0</v>
      </c>
      <c r="W5" s="3"/>
      <c r="X5" s="25">
        <v>0</v>
      </c>
      <c r="Y5" s="3"/>
      <c r="Z5" s="25">
        <v>0</v>
      </c>
      <c r="AA5" s="3"/>
      <c r="AB5" s="25">
        <v>0</v>
      </c>
      <c r="AC5" s="22"/>
      <c r="AD5" s="23"/>
      <c r="AE5" s="3"/>
      <c r="AF5" s="25">
        <v>0</v>
      </c>
      <c r="AG5" s="3"/>
      <c r="AH5" s="25">
        <v>0</v>
      </c>
      <c r="AI5" s="3"/>
      <c r="AJ5" s="25">
        <v>0</v>
      </c>
      <c r="AK5" s="3"/>
      <c r="AL5" s="25">
        <v>0</v>
      </c>
      <c r="AM5" s="3"/>
      <c r="AN5" s="25">
        <v>0</v>
      </c>
      <c r="AO5" s="23"/>
      <c r="AP5" s="23"/>
      <c r="AQ5" s="3"/>
      <c r="AR5" s="25">
        <v>0</v>
      </c>
      <c r="AS5" s="3"/>
      <c r="AT5" s="25">
        <v>0</v>
      </c>
      <c r="AU5" s="3"/>
      <c r="AV5" s="25">
        <v>0</v>
      </c>
      <c r="AW5" s="3"/>
      <c r="AX5" s="25">
        <v>0</v>
      </c>
      <c r="AY5" s="3"/>
      <c r="AZ5" s="25">
        <v>0</v>
      </c>
      <c r="BA5" s="23"/>
      <c r="BB5" s="23"/>
      <c r="BC5" s="3"/>
      <c r="BD5" s="25">
        <v>0</v>
      </c>
      <c r="BE5" s="3"/>
      <c r="BF5" s="25">
        <v>0</v>
      </c>
      <c r="BG5" s="3"/>
      <c r="BH5" s="25">
        <v>0</v>
      </c>
      <c r="BI5" s="3"/>
      <c r="BJ5" s="25">
        <v>0</v>
      </c>
      <c r="BK5" s="3"/>
      <c r="BL5" s="25">
        <v>0</v>
      </c>
      <c r="BM5" s="23"/>
      <c r="BN5" s="23"/>
      <c r="BO5" s="72">
        <f t="shared" ref="BO5:BO7" si="3">SUM(O5,S5,U5,W5,Y5,AA5,AE5,AG5,AI5,AK5,AM5,AQ5,AS5,AU5,AW5,AY5,BC5,BE5, BG5, BI5, BK5)</f>
        <v>0</v>
      </c>
      <c r="BP5" s="204">
        <f t="shared" ref="BP5:BP7" si="4">AVERAGE(P5,T5,V5,X5,Z5,AB5,AF5,AH5,AJ5,AL5,AN5,AR5,AT5,AV5,AX5,AZ5,BD5,BF5, BH5, BJ5, BL5)</f>
        <v>0</v>
      </c>
      <c r="BQ5" s="3"/>
      <c r="BR5" s="25">
        <v>0</v>
      </c>
      <c r="BS5" s="3"/>
      <c r="BT5" s="25">
        <v>0</v>
      </c>
      <c r="BU5" s="3"/>
      <c r="BV5" s="25">
        <v>0</v>
      </c>
      <c r="BW5" s="3"/>
      <c r="BX5" s="25">
        <v>0</v>
      </c>
      <c r="BY5" s="3"/>
      <c r="BZ5" s="3">
        <v>0</v>
      </c>
      <c r="CA5" s="23">
        <f t="shared" ref="CA5:CA8" si="5">SUM(BQ5,BS5,BU5,BW5,BY5)</f>
        <v>0</v>
      </c>
      <c r="CB5" s="83">
        <f t="shared" ref="CB5:CB8" si="6">AVERAGE(BR5,BT5,BV5,BX5,BZ5)</f>
        <v>0</v>
      </c>
      <c r="CC5" s="3"/>
      <c r="CD5" s="25">
        <v>0</v>
      </c>
      <c r="CE5" s="3"/>
      <c r="CF5" s="25">
        <v>0</v>
      </c>
      <c r="CG5" s="3"/>
      <c r="CH5" s="25">
        <v>0</v>
      </c>
      <c r="CI5" s="3"/>
      <c r="CJ5" s="25">
        <v>0</v>
      </c>
      <c r="CK5" s="109">
        <v>0</v>
      </c>
      <c r="CL5" s="109">
        <v>0</v>
      </c>
      <c r="CM5" s="23">
        <f t="shared" ref="CM5:CM8" si="7">SUM(CC5,CE5,CG5,CI5,CK5)</f>
        <v>0</v>
      </c>
      <c r="CN5" s="83">
        <f t="shared" ref="CN5:CN8" si="8">AVERAGE(CD5,CF5,CH5,CJ5,CL5)</f>
        <v>0</v>
      </c>
      <c r="CO5" s="109"/>
      <c r="CP5" s="110">
        <v>0</v>
      </c>
      <c r="CQ5" s="3"/>
      <c r="CR5" s="25">
        <v>0</v>
      </c>
      <c r="CS5" s="114"/>
      <c r="CT5" s="115">
        <v>0</v>
      </c>
      <c r="CU5" s="114"/>
      <c r="CV5" s="115">
        <v>0</v>
      </c>
      <c r="CW5" s="3"/>
      <c r="CX5" s="3">
        <v>0</v>
      </c>
      <c r="CY5" s="23">
        <f t="shared" ref="CY5:CY11" si="9">SUM(CQ5,CS5,CU5,CW5)</f>
        <v>0</v>
      </c>
      <c r="CZ5" s="83">
        <f t="shared" ref="CZ5:CZ11" si="10">AVERAGE(CR5,CT5,CV5,CX5)</f>
        <v>0</v>
      </c>
      <c r="DA5" s="3"/>
      <c r="DB5" s="25">
        <v>0</v>
      </c>
      <c r="DC5" s="3"/>
      <c r="DD5" s="25">
        <v>0</v>
      </c>
      <c r="DE5" s="3"/>
      <c r="DF5" s="25">
        <v>0</v>
      </c>
      <c r="DG5" s="3"/>
      <c r="DH5" s="25">
        <v>0</v>
      </c>
      <c r="DI5" s="3"/>
      <c r="DJ5" s="25">
        <v>0</v>
      </c>
      <c r="DK5" s="23">
        <f t="shared" ref="DK5:DK8" si="11">SUM(DA5,DC5,DE5,DG5,DI5)</f>
        <v>0</v>
      </c>
      <c r="DL5" s="83">
        <f t="shared" ref="DL5:DL8" si="12">AVERAGE(DB5,DD5,DF5,DH5,DJ5)</f>
        <v>0</v>
      </c>
      <c r="DM5" s="109"/>
      <c r="DN5" s="109">
        <v>0</v>
      </c>
      <c r="DO5" s="109"/>
      <c r="DP5" s="109">
        <v>0</v>
      </c>
      <c r="DQ5" s="84">
        <f t="shared" ref="DQ5:DQ8" si="13">SUM(BQ5,BS5,BU5,BW5,BY5,CC5,CE5,CG5,CI5,CK5,CO5,CQ5,CS5,CU5,CW5,DA5,DC5,DE5,DG5,DI5,DM5,DO5)</f>
        <v>0</v>
      </c>
      <c r="DR5" s="85">
        <f t="shared" ref="DR5:DR10" si="14">AVERAGE(BR5,BT5,BV5,BX5,BZ5,CD5,CF5,CH5,CJ5,CR5,CT5,CV5,CX5,DB5,DD5,DF5,DH5,DJ5)</f>
        <v>0</v>
      </c>
      <c r="DS5" s="109"/>
      <c r="DT5" s="109">
        <v>0</v>
      </c>
      <c r="DU5" s="3"/>
      <c r="DV5" s="25">
        <v>0</v>
      </c>
      <c r="DW5" s="3"/>
      <c r="DX5" s="32">
        <v>0</v>
      </c>
      <c r="DY5" s="23">
        <f>SUM(DS5,DU5,DW5)</f>
        <v>0</v>
      </c>
      <c r="DZ5" s="205">
        <f t="shared" ref="DZ5:DZ11" si="15">AVERAGE(DV5,DX5)</f>
        <v>0</v>
      </c>
      <c r="EA5" s="3"/>
      <c r="EB5" s="25">
        <v>0</v>
      </c>
      <c r="EC5" s="3"/>
      <c r="ED5" s="25">
        <v>0</v>
      </c>
      <c r="EE5" s="3"/>
      <c r="EF5" s="25">
        <v>0</v>
      </c>
      <c r="EG5" s="3"/>
      <c r="EH5" s="25">
        <v>0</v>
      </c>
      <c r="EI5" s="3"/>
      <c r="EJ5" s="25">
        <v>0</v>
      </c>
      <c r="EK5" s="23">
        <f t="shared" ref="EK5" si="16">SUM(EA5,EC5,EE5,EG5,EI5)</f>
        <v>0</v>
      </c>
      <c r="EL5" s="83">
        <f t="shared" ref="EL5:EL8" si="17">AVERAGE(EB5,ED5,EF5,EH5,EJ5)</f>
        <v>0</v>
      </c>
      <c r="EM5" s="109"/>
      <c r="EN5" s="110">
        <v>0</v>
      </c>
      <c r="EO5" s="109"/>
      <c r="EP5" s="110">
        <v>0</v>
      </c>
      <c r="EQ5" s="109"/>
      <c r="ER5" s="110">
        <v>0</v>
      </c>
      <c r="ES5" s="3"/>
      <c r="ET5" s="25">
        <v>0</v>
      </c>
      <c r="EU5" s="3"/>
      <c r="EV5" s="25">
        <v>0</v>
      </c>
      <c r="EW5" s="23">
        <f t="shared" ref="EW5" si="18">SUM(EM5,EO5,EQ5,ES5,EU5)</f>
        <v>0</v>
      </c>
      <c r="EX5" s="83">
        <f t="shared" ref="EX5:EX8" si="19">AVERAGE(EN5,EP5,ER5,ET5,EV5)</f>
        <v>0</v>
      </c>
      <c r="EY5" s="3"/>
      <c r="EZ5" s="25">
        <v>0</v>
      </c>
      <c r="FA5" s="3"/>
      <c r="FB5" s="25">
        <v>0</v>
      </c>
      <c r="FC5" s="3"/>
      <c r="FD5" s="25">
        <v>0</v>
      </c>
      <c r="FE5" s="3"/>
      <c r="FF5" s="25">
        <v>0</v>
      </c>
      <c r="FG5" s="3"/>
      <c r="FH5" s="25">
        <v>0</v>
      </c>
      <c r="FI5" s="23">
        <f t="shared" ref="FI5" si="20">SUM(EY5,FA5,FC5,FE5,FG5)</f>
        <v>0</v>
      </c>
      <c r="FJ5" s="83">
        <f t="shared" ref="FJ5:FJ7" si="21">AVERAGE(EZ5,FB5,FD5,FF5,FH5)</f>
        <v>0</v>
      </c>
      <c r="FK5" s="3"/>
      <c r="FL5" s="25">
        <v>0</v>
      </c>
      <c r="FM5" s="3"/>
      <c r="FN5" s="25">
        <v>0</v>
      </c>
      <c r="FO5" s="3"/>
      <c r="FP5" s="25">
        <v>0</v>
      </c>
      <c r="FQ5" s="3"/>
      <c r="FR5" s="25">
        <v>0</v>
      </c>
      <c r="FS5" s="3"/>
      <c r="FT5" s="25">
        <v>0</v>
      </c>
      <c r="FU5" s="23">
        <f t="shared" ref="FU5" si="22">SUM(FK5,FM5,FO5,FQ5,FS5)</f>
        <v>0</v>
      </c>
      <c r="FV5" s="83">
        <f t="shared" ref="FV5:FV8" si="23">AVERAGE(FL5,FN5,FP5,FR5,FT5)</f>
        <v>0</v>
      </c>
      <c r="FW5" s="84">
        <f t="shared" ref="FW5:FW11" si="24">SUM(DY5,EK5,EW5,FI5,FU5)</f>
        <v>0</v>
      </c>
      <c r="FX5" s="134">
        <f t="shared" ref="FX5:FX11" si="25">AVERAGE(DZ5,EL5,EX5,FJ5,FV5)</f>
        <v>0</v>
      </c>
      <c r="FY5" s="3"/>
      <c r="FZ5" s="25">
        <v>0</v>
      </c>
      <c r="GA5" s="3"/>
      <c r="GB5" s="25">
        <v>0</v>
      </c>
      <c r="GC5" s="3"/>
      <c r="GD5" s="25">
        <v>0</v>
      </c>
      <c r="GE5" s="3"/>
      <c r="GF5" s="25">
        <v>0</v>
      </c>
      <c r="GG5" s="3"/>
      <c r="GH5" s="25">
        <v>0</v>
      </c>
      <c r="GI5" s="23">
        <f t="shared" ref="GI5" si="26">SUM(FY5,GA5,GC5,GE5,GG5)</f>
        <v>0</v>
      </c>
      <c r="GJ5" s="83">
        <f t="shared" ref="GJ5:GJ8" si="27">AVERAGE(FZ5,GB5,GD5,GF5,GH5)</f>
        <v>0</v>
      </c>
      <c r="GK5" s="109"/>
      <c r="GL5" s="110">
        <v>0</v>
      </c>
      <c r="GM5" s="109"/>
      <c r="GN5" s="110">
        <v>0</v>
      </c>
      <c r="GO5" s="3"/>
      <c r="GP5" s="25">
        <v>0</v>
      </c>
      <c r="GQ5" s="109"/>
      <c r="GR5" s="110">
        <v>0</v>
      </c>
      <c r="GS5" s="3"/>
      <c r="GT5" s="25">
        <v>0</v>
      </c>
      <c r="GU5" s="23">
        <f t="shared" ref="GU5" si="28">SUM(GK5,GM5,GO5,GQ5,GS5)</f>
        <v>0</v>
      </c>
      <c r="GV5" s="83">
        <f t="shared" ref="GV5:GV8" si="29">AVERAGE(GL5,GN5,GP5,GR5,GT5)</f>
        <v>0</v>
      </c>
      <c r="GW5" s="3"/>
      <c r="GX5" s="25">
        <v>0</v>
      </c>
      <c r="GY5" s="3"/>
      <c r="GZ5" s="25">
        <v>0</v>
      </c>
      <c r="HA5" s="3"/>
      <c r="HB5" s="25">
        <v>0</v>
      </c>
      <c r="HC5" s="3"/>
      <c r="HD5" s="25">
        <v>0</v>
      </c>
      <c r="HE5" s="3"/>
      <c r="HF5" s="25">
        <v>0</v>
      </c>
      <c r="HG5" s="23">
        <f t="shared" ref="HG5" si="30">SUM(GW5,GY5,HA5,HC5,HE5)</f>
        <v>0</v>
      </c>
      <c r="HH5" s="83">
        <f t="shared" ref="HH5:HH8" si="31">AVERAGE(GX5,GZ5,HB5,HD5,HF5)</f>
        <v>0</v>
      </c>
      <c r="HI5" s="3"/>
      <c r="HJ5" s="25">
        <v>0</v>
      </c>
      <c r="HK5" s="3"/>
      <c r="HL5" s="25">
        <v>0</v>
      </c>
      <c r="HM5" s="3"/>
      <c r="HN5" s="25">
        <v>0</v>
      </c>
      <c r="HO5" s="3"/>
      <c r="HP5" s="25">
        <v>0</v>
      </c>
      <c r="HQ5" s="3"/>
      <c r="HR5" s="25">
        <v>0</v>
      </c>
      <c r="HS5" s="23">
        <f t="shared" si="0"/>
        <v>0</v>
      </c>
      <c r="HT5" s="83">
        <f t="shared" si="1"/>
        <v>0</v>
      </c>
      <c r="HU5" s="84">
        <f t="shared" ref="HU5:HU11" si="32">SUM(GI5,GU5,HG5,HS5)</f>
        <v>0</v>
      </c>
      <c r="HV5" s="134">
        <f t="shared" ref="HV5:HV11" si="33">AVERAGE(GJ5,GV5,HH5,HT5)</f>
        <v>0</v>
      </c>
      <c r="HW5" s="3"/>
      <c r="HX5" s="25">
        <v>0</v>
      </c>
      <c r="HY5" s="3"/>
      <c r="HZ5" s="25">
        <v>0</v>
      </c>
      <c r="IA5" s="3"/>
      <c r="IB5" s="25">
        <v>0</v>
      </c>
      <c r="IC5" s="3"/>
      <c r="ID5" s="25">
        <v>0</v>
      </c>
      <c r="IE5" s="3"/>
      <c r="IF5" s="25">
        <v>0</v>
      </c>
      <c r="IG5" s="23">
        <f t="shared" ref="IG5" si="34">SUM(HW5,HY5,IA5,IC5,IE5)</f>
        <v>0</v>
      </c>
      <c r="IH5" s="83">
        <f t="shared" ref="IH5:IH8" si="35">AVERAGE(HX5,HZ5,IB5,ID5,IF5)</f>
        <v>0</v>
      </c>
      <c r="II5" s="3"/>
      <c r="IJ5" s="25">
        <v>0</v>
      </c>
      <c r="IK5" s="3"/>
      <c r="IL5" s="25">
        <v>0</v>
      </c>
      <c r="IM5" s="3"/>
      <c r="IN5" s="25">
        <v>0</v>
      </c>
      <c r="IO5" s="3"/>
      <c r="IP5" s="25">
        <v>0</v>
      </c>
      <c r="IQ5" s="3"/>
      <c r="IR5" s="25">
        <v>0</v>
      </c>
      <c r="IS5" s="23">
        <f t="shared" ref="IS5" si="36">SUM(II5,IK5,IM5,IO5,IQ5)</f>
        <v>0</v>
      </c>
      <c r="IT5" s="83">
        <f t="shared" ref="IT5:IT8" si="37">AVERAGE(IJ5,IL5,IN5,IP5,IR5)</f>
        <v>0</v>
      </c>
      <c r="IU5" s="3"/>
      <c r="IV5" s="25">
        <v>0</v>
      </c>
      <c r="IW5" s="3"/>
      <c r="IX5" s="25">
        <v>0</v>
      </c>
      <c r="IY5" s="3"/>
      <c r="IZ5" s="25">
        <v>0</v>
      </c>
      <c r="JA5" s="3"/>
      <c r="JB5" s="25">
        <v>0</v>
      </c>
      <c r="JC5" s="3"/>
      <c r="JD5" s="25">
        <v>0</v>
      </c>
      <c r="JE5" s="23">
        <f t="shared" ref="JE5" si="38">SUM(IU5,IW5,IY5,JA5,JC5)</f>
        <v>0</v>
      </c>
      <c r="JF5" s="83">
        <f t="shared" ref="JF5:JF8" si="39">AVERAGE(IV5,IX5,IZ5,JB5,JD5)</f>
        <v>0</v>
      </c>
      <c r="JG5" s="3"/>
      <c r="JH5" s="25">
        <v>0</v>
      </c>
      <c r="JI5" s="3"/>
      <c r="JJ5" s="25">
        <v>0</v>
      </c>
      <c r="JK5" s="190"/>
      <c r="JL5" s="191">
        <v>0</v>
      </c>
      <c r="JM5" s="190"/>
      <c r="JN5" s="191">
        <v>0</v>
      </c>
      <c r="JO5" s="190"/>
      <c r="JP5" s="191">
        <v>0</v>
      </c>
      <c r="JQ5" s="23">
        <f t="shared" ref="JQ5" si="40">SUM(JG5,JI5,JK5,JM5,JO5)</f>
        <v>0</v>
      </c>
      <c r="JR5" s="83">
        <f t="shared" ref="JR5:JR8" si="41">AVERAGE(JH5,JJ5,JL5,JN5,JP5)</f>
        <v>0</v>
      </c>
      <c r="JS5" s="3"/>
      <c r="JT5" s="25">
        <v>0</v>
      </c>
      <c r="JU5" s="3"/>
      <c r="JV5" s="25">
        <v>0</v>
      </c>
      <c r="JW5" s="3"/>
      <c r="JX5" s="25">
        <v>0</v>
      </c>
      <c r="JY5" s="23">
        <f t="shared" ref="JY5:JY11" si="42">SUM(JS5,JU5,JW5)</f>
        <v>0</v>
      </c>
      <c r="JZ5" s="83">
        <f t="shared" ref="JZ5:JZ11" si="43">AVERAGE(JT5,JV5,JX5)</f>
        <v>0</v>
      </c>
      <c r="KA5" s="84">
        <f t="shared" ref="KA5:KA11" si="44">SUM(IG5,IS5,JE5,JQ5,JY5)</f>
        <v>0</v>
      </c>
      <c r="KB5" s="134">
        <f t="shared" ref="KB5:KB11" si="45">AVERAGE(IH5,IT5,JF5,JR5,JZ5)</f>
        <v>0</v>
      </c>
      <c r="KC5" s="3"/>
      <c r="KD5" s="25">
        <v>0</v>
      </c>
      <c r="KE5" s="3"/>
      <c r="KF5" s="25">
        <v>0</v>
      </c>
      <c r="KG5" s="23">
        <f t="shared" ref="KG5:KG11" si="46">SUM(KC5,KE5)</f>
        <v>0</v>
      </c>
      <c r="KH5" s="83">
        <f t="shared" ref="KH5:KH11" si="47">AVERAGE(KB5,KD5,KF5)</f>
        <v>0</v>
      </c>
      <c r="KI5" s="3"/>
      <c r="KJ5" s="25">
        <v>0</v>
      </c>
      <c r="KK5" s="3"/>
      <c r="KL5" s="25">
        <v>0</v>
      </c>
      <c r="KM5" s="3"/>
      <c r="KN5" s="25">
        <v>0</v>
      </c>
      <c r="KO5" s="3"/>
      <c r="KP5" s="25">
        <v>0</v>
      </c>
      <c r="KQ5" s="3"/>
      <c r="KR5" s="25">
        <v>0</v>
      </c>
      <c r="KS5" s="23">
        <f t="shared" ref="KS5" si="48">SUM(KI5,KK5,KM5,KO5,KQ5)</f>
        <v>0</v>
      </c>
      <c r="KT5" s="83">
        <f t="shared" ref="KT5:KT8" si="49">AVERAGE(KJ5,KL5,KN5,KP5,KR5)</f>
        <v>0</v>
      </c>
      <c r="KU5" s="3"/>
      <c r="KV5" s="25">
        <v>0</v>
      </c>
      <c r="KW5" s="3"/>
      <c r="KX5" s="25">
        <v>0</v>
      </c>
      <c r="KY5" s="3"/>
      <c r="KZ5" s="25">
        <v>0</v>
      </c>
      <c r="LA5" s="3"/>
      <c r="LB5" s="25">
        <v>0</v>
      </c>
      <c r="LC5" s="3"/>
      <c r="LD5" s="25">
        <v>0</v>
      </c>
      <c r="LE5" s="23">
        <f t="shared" ref="LE5" si="50">SUM(KU5,KW5,KY5,LA5,LC5)</f>
        <v>0</v>
      </c>
      <c r="LF5" s="83">
        <f t="shared" ref="LF5:LF8" si="51">AVERAGE(KV5,KX5,KZ5,LB5,LD5)</f>
        <v>0</v>
      </c>
      <c r="LG5" s="3"/>
      <c r="LH5" s="25">
        <v>0</v>
      </c>
      <c r="LI5" s="3"/>
      <c r="LJ5" s="25">
        <v>0</v>
      </c>
      <c r="LK5" s="3"/>
      <c r="LL5" s="25">
        <v>0</v>
      </c>
      <c r="LM5" s="3"/>
      <c r="LN5" s="25">
        <v>0</v>
      </c>
      <c r="LO5" s="3"/>
      <c r="LP5" s="25">
        <v>0</v>
      </c>
      <c r="LQ5" s="23">
        <f t="shared" ref="LQ5" si="52">SUM(LG5,LI5,LK5,LM5,LO5)</f>
        <v>0</v>
      </c>
      <c r="LR5" s="83">
        <f t="shared" ref="LR5:LR8" si="53">AVERAGE(LH5,LJ5,LL5,LN5,LP5)</f>
        <v>0</v>
      </c>
      <c r="LS5" s="3"/>
      <c r="LT5" s="25">
        <v>0</v>
      </c>
      <c r="LU5" s="3"/>
      <c r="LV5" s="25">
        <v>0</v>
      </c>
      <c r="LW5" s="3"/>
      <c r="LX5" s="25">
        <v>0</v>
      </c>
      <c r="LY5" s="3"/>
      <c r="LZ5" s="25">
        <v>0</v>
      </c>
      <c r="MA5" s="3"/>
      <c r="MB5" s="25">
        <v>0</v>
      </c>
      <c r="MC5" s="23">
        <f t="shared" ref="MC5" si="54">SUM(LS5,LU5,LW5,LY5,MA5)</f>
        <v>0</v>
      </c>
      <c r="MD5" s="83">
        <f t="shared" ref="MD5:MD8" si="55">AVERAGE(LT5,LV5,LX5,LZ5,MB5)</f>
        <v>0</v>
      </c>
      <c r="ME5" s="84">
        <f t="shared" ref="ME5:ME11" si="56">SUM(KG5,KS5,LE5,LQ5,MC5)</f>
        <v>0</v>
      </c>
      <c r="MF5" s="134">
        <f t="shared" ref="MF5:MF11" si="57">AVERAGE(KH5,KT5,LF5,LR5,MD5)</f>
        <v>0</v>
      </c>
    </row>
    <row r="6" spans="2:344">
      <c r="B6" s="2" t="s">
        <v>50</v>
      </c>
      <c r="C6" s="12">
        <v>22</v>
      </c>
      <c r="D6" s="2"/>
      <c r="E6" s="3">
        <v>3</v>
      </c>
      <c r="F6" s="3"/>
      <c r="G6" s="3"/>
      <c r="H6" s="16"/>
      <c r="I6" s="16"/>
      <c r="J6" s="3"/>
      <c r="K6" s="3"/>
      <c r="L6" s="3"/>
      <c r="M6" s="3"/>
      <c r="N6" s="5">
        <f t="shared" si="2"/>
        <v>3</v>
      </c>
      <c r="O6" s="3"/>
      <c r="P6" s="3"/>
      <c r="Q6" s="16"/>
      <c r="R6" s="16"/>
      <c r="S6" s="3"/>
      <c r="T6" s="25">
        <v>0</v>
      </c>
      <c r="U6" s="3"/>
      <c r="V6" s="25">
        <v>0</v>
      </c>
      <c r="W6" s="3"/>
      <c r="X6" s="25">
        <v>0</v>
      </c>
      <c r="Y6" s="3"/>
      <c r="Z6" s="25">
        <v>0</v>
      </c>
      <c r="AA6" s="3"/>
      <c r="AB6" s="25">
        <v>0</v>
      </c>
      <c r="AC6" s="22"/>
      <c r="AD6" s="23"/>
      <c r="AE6" s="3"/>
      <c r="AF6" s="25">
        <v>0</v>
      </c>
      <c r="AG6" s="3"/>
      <c r="AH6" s="25">
        <v>0</v>
      </c>
      <c r="AI6" s="3">
        <v>3</v>
      </c>
      <c r="AJ6" s="25">
        <v>1</v>
      </c>
      <c r="AK6" s="3"/>
      <c r="AL6" s="25">
        <v>1</v>
      </c>
      <c r="AM6" s="3"/>
      <c r="AN6" s="25">
        <v>1</v>
      </c>
      <c r="AO6" s="23"/>
      <c r="AP6" s="23"/>
      <c r="AQ6" s="3">
        <v>0</v>
      </c>
      <c r="AR6" s="25">
        <v>1</v>
      </c>
      <c r="AS6" s="3">
        <v>8</v>
      </c>
      <c r="AT6" s="25">
        <v>1</v>
      </c>
      <c r="AU6" s="3">
        <v>1</v>
      </c>
      <c r="AV6" s="25">
        <v>1</v>
      </c>
      <c r="AW6" s="3">
        <v>5</v>
      </c>
      <c r="AX6" s="25">
        <v>1</v>
      </c>
      <c r="AY6" s="3">
        <v>0</v>
      </c>
      <c r="AZ6" s="25">
        <v>1</v>
      </c>
      <c r="BA6" s="23"/>
      <c r="BB6" s="23"/>
      <c r="BC6" s="3"/>
      <c r="BD6" s="25">
        <v>0.5</v>
      </c>
      <c r="BE6" s="3">
        <v>5</v>
      </c>
      <c r="BF6" s="25">
        <v>1</v>
      </c>
      <c r="BG6" s="3">
        <v>6</v>
      </c>
      <c r="BH6" s="25">
        <v>1</v>
      </c>
      <c r="BI6" s="3"/>
      <c r="BJ6" s="25">
        <v>1</v>
      </c>
      <c r="BK6" s="3"/>
      <c r="BL6" s="25">
        <v>1</v>
      </c>
      <c r="BM6" s="23"/>
      <c r="BN6" s="23"/>
      <c r="BO6" s="72">
        <f t="shared" si="3"/>
        <v>28</v>
      </c>
      <c r="BP6" s="204">
        <f t="shared" si="4"/>
        <v>0.625</v>
      </c>
      <c r="BQ6" s="3">
        <v>2</v>
      </c>
      <c r="BR6" s="25">
        <v>1</v>
      </c>
      <c r="BS6" s="3"/>
      <c r="BT6" s="25">
        <v>0</v>
      </c>
      <c r="BU6" s="3">
        <v>1</v>
      </c>
      <c r="BV6" s="25">
        <v>1</v>
      </c>
      <c r="BW6" s="3">
        <v>4</v>
      </c>
      <c r="BX6" s="25">
        <v>1</v>
      </c>
      <c r="BY6" s="3">
        <v>3</v>
      </c>
      <c r="BZ6" s="25">
        <v>1</v>
      </c>
      <c r="CA6" s="23">
        <f t="shared" si="5"/>
        <v>10</v>
      </c>
      <c r="CB6" s="83">
        <f t="shared" si="6"/>
        <v>0.8</v>
      </c>
      <c r="CC6" s="3">
        <v>2</v>
      </c>
      <c r="CD6" s="25">
        <v>1</v>
      </c>
      <c r="CE6" s="3">
        <v>2</v>
      </c>
      <c r="CF6" s="25">
        <v>1</v>
      </c>
      <c r="CG6" s="3"/>
      <c r="CH6" s="25">
        <v>0</v>
      </c>
      <c r="CI6" s="3"/>
      <c r="CJ6" s="25">
        <v>0</v>
      </c>
      <c r="CK6" s="109" t="s">
        <v>786</v>
      </c>
      <c r="CL6" s="110">
        <v>0</v>
      </c>
      <c r="CM6" s="23">
        <f t="shared" si="7"/>
        <v>4</v>
      </c>
      <c r="CN6" s="83">
        <f t="shared" si="8"/>
        <v>0.4</v>
      </c>
      <c r="CO6" s="109" t="s">
        <v>786</v>
      </c>
      <c r="CP6" s="110">
        <v>0</v>
      </c>
      <c r="CQ6" s="3"/>
      <c r="CR6" s="25">
        <v>0</v>
      </c>
      <c r="CS6" s="114" t="s">
        <v>787</v>
      </c>
      <c r="CT6" s="115">
        <v>0</v>
      </c>
      <c r="CU6" s="114" t="s">
        <v>787</v>
      </c>
      <c r="CV6" s="115">
        <v>0</v>
      </c>
      <c r="CW6" s="3">
        <v>9</v>
      </c>
      <c r="CX6" s="25">
        <v>1</v>
      </c>
      <c r="CY6" s="23">
        <f t="shared" si="9"/>
        <v>9</v>
      </c>
      <c r="CZ6" s="83">
        <f t="shared" si="10"/>
        <v>0.25</v>
      </c>
      <c r="DA6" s="3">
        <v>1</v>
      </c>
      <c r="DB6" s="25">
        <v>1</v>
      </c>
      <c r="DC6" s="3">
        <v>3</v>
      </c>
      <c r="DD6" s="25">
        <v>1</v>
      </c>
      <c r="DE6" s="3">
        <v>2</v>
      </c>
      <c r="DF6" s="25">
        <v>1</v>
      </c>
      <c r="DG6" s="3"/>
      <c r="DH6" s="25">
        <v>0</v>
      </c>
      <c r="DI6" s="3"/>
      <c r="DJ6" s="25">
        <v>0</v>
      </c>
      <c r="DK6" s="23">
        <f>SUM(DA6,DC6,DE6,DG6,DI6)</f>
        <v>6</v>
      </c>
      <c r="DL6" s="83">
        <f t="shared" si="12"/>
        <v>0.6</v>
      </c>
      <c r="DM6" s="109" t="s">
        <v>786</v>
      </c>
      <c r="DN6" s="110">
        <v>0</v>
      </c>
      <c r="DO6" s="109" t="s">
        <v>775</v>
      </c>
      <c r="DP6" s="110">
        <v>0</v>
      </c>
      <c r="DQ6" s="84">
        <f t="shared" si="13"/>
        <v>29</v>
      </c>
      <c r="DR6" s="85">
        <f t="shared" si="14"/>
        <v>0.55555555555555558</v>
      </c>
      <c r="DS6" s="109" t="s">
        <v>775</v>
      </c>
      <c r="DT6" s="110">
        <v>0</v>
      </c>
      <c r="DU6" s="3">
        <v>2</v>
      </c>
      <c r="DV6" s="25">
        <v>0.4</v>
      </c>
      <c r="DW6" s="3"/>
      <c r="DX6" s="32">
        <v>0</v>
      </c>
      <c r="DY6" s="23">
        <f t="shared" ref="DY6:DY11" si="58">SUM(DS6,DU6,DW6)</f>
        <v>2</v>
      </c>
      <c r="DZ6" s="205">
        <f t="shared" si="15"/>
        <v>0.2</v>
      </c>
      <c r="EA6" s="3"/>
      <c r="EB6" s="25">
        <v>0</v>
      </c>
      <c r="EC6" s="3"/>
      <c r="ED6" s="25">
        <v>0</v>
      </c>
      <c r="EE6" s="3">
        <v>1</v>
      </c>
      <c r="EF6" s="25">
        <v>0</v>
      </c>
      <c r="EG6" s="3">
        <v>5</v>
      </c>
      <c r="EH6" s="25">
        <v>1</v>
      </c>
      <c r="EI6" s="3"/>
      <c r="EJ6" s="25">
        <v>0</v>
      </c>
      <c r="EK6" s="23">
        <f>SUM(EA6,EC6,EE6,EG6,EI6)</f>
        <v>6</v>
      </c>
      <c r="EL6" s="83">
        <f t="shared" si="17"/>
        <v>0.2</v>
      </c>
      <c r="EM6" s="109" t="s">
        <v>786</v>
      </c>
      <c r="EN6" s="110">
        <v>0</v>
      </c>
      <c r="EO6" s="109" t="s">
        <v>786</v>
      </c>
      <c r="EP6" s="110">
        <v>0</v>
      </c>
      <c r="EQ6" s="109" t="s">
        <v>786</v>
      </c>
      <c r="ER6" s="110">
        <v>0</v>
      </c>
      <c r="ES6" s="3"/>
      <c r="ET6" s="25">
        <v>1</v>
      </c>
      <c r="EU6" s="3">
        <v>3</v>
      </c>
      <c r="EV6" s="25">
        <v>0.6</v>
      </c>
      <c r="EW6" s="23">
        <f>SUM(EM6,EO6,EQ6,ES6,EU6)</f>
        <v>3</v>
      </c>
      <c r="EX6" s="83">
        <f t="shared" si="19"/>
        <v>0.32</v>
      </c>
      <c r="EY6" s="3">
        <v>2</v>
      </c>
      <c r="EZ6" s="25">
        <v>0.4</v>
      </c>
      <c r="FA6" s="3">
        <v>2</v>
      </c>
      <c r="FB6" s="25">
        <v>0.4</v>
      </c>
      <c r="FC6" s="3">
        <v>2</v>
      </c>
      <c r="FD6" s="25">
        <v>0.4</v>
      </c>
      <c r="FE6" s="3">
        <v>2</v>
      </c>
      <c r="FF6" s="25">
        <v>0.4</v>
      </c>
      <c r="FG6" s="11"/>
      <c r="FH6" s="25">
        <v>1</v>
      </c>
      <c r="FI6" s="23">
        <f>SUM(EY6,FA6,FC6,FE6,FG6)</f>
        <v>8</v>
      </c>
      <c r="FJ6" s="83">
        <f t="shared" si="21"/>
        <v>0.52</v>
      </c>
      <c r="FK6" s="3">
        <v>2</v>
      </c>
      <c r="FL6" s="25">
        <v>1</v>
      </c>
      <c r="FM6" s="3">
        <v>4</v>
      </c>
      <c r="FN6" s="25">
        <v>1</v>
      </c>
      <c r="FO6" s="3"/>
      <c r="FP6" s="25">
        <v>1</v>
      </c>
      <c r="FQ6" s="3"/>
      <c r="FR6" s="25">
        <v>0.7</v>
      </c>
      <c r="FS6" s="3"/>
      <c r="FT6" s="25">
        <v>1</v>
      </c>
      <c r="FU6" s="23">
        <f>SUM(FK6,FM6,FO6,FQ6,FS6)</f>
        <v>6</v>
      </c>
      <c r="FV6" s="83">
        <f t="shared" si="23"/>
        <v>0.94000000000000006</v>
      </c>
      <c r="FW6" s="84">
        <f t="shared" si="24"/>
        <v>25</v>
      </c>
      <c r="FX6" s="134">
        <f t="shared" si="25"/>
        <v>0.43600000000000005</v>
      </c>
      <c r="FY6" s="3"/>
      <c r="FZ6" s="25">
        <v>0</v>
      </c>
      <c r="GA6" s="3"/>
      <c r="GB6" s="25">
        <v>0</v>
      </c>
      <c r="GC6" s="3"/>
      <c r="GD6" s="25">
        <v>0</v>
      </c>
      <c r="GE6" s="3"/>
      <c r="GF6" s="25">
        <v>0</v>
      </c>
      <c r="GG6" s="3"/>
      <c r="GH6" s="25">
        <v>0</v>
      </c>
      <c r="GI6" s="23">
        <f>SUM(FY6,GA6,GC6,GE6,GG6)</f>
        <v>0</v>
      </c>
      <c r="GJ6" s="83">
        <f t="shared" si="27"/>
        <v>0</v>
      </c>
      <c r="GK6" s="109" t="s">
        <v>96</v>
      </c>
      <c r="GL6" s="110">
        <v>0</v>
      </c>
      <c r="GM6" s="109" t="s">
        <v>96</v>
      </c>
      <c r="GN6" s="110">
        <v>0</v>
      </c>
      <c r="GO6" s="3"/>
      <c r="GP6" s="25">
        <v>0</v>
      </c>
      <c r="GQ6" s="109" t="s">
        <v>96</v>
      </c>
      <c r="GR6" s="110">
        <v>0</v>
      </c>
      <c r="GS6" s="3"/>
      <c r="GT6" s="25">
        <v>0</v>
      </c>
      <c r="GU6" s="23">
        <f>SUM(GK6,GM6,GO6,GQ6,GS6)</f>
        <v>0</v>
      </c>
      <c r="GV6" s="83">
        <f t="shared" si="29"/>
        <v>0</v>
      </c>
      <c r="GW6" s="3">
        <v>1</v>
      </c>
      <c r="GX6" s="25">
        <v>0.1</v>
      </c>
      <c r="GY6" s="3">
        <v>6</v>
      </c>
      <c r="GZ6" s="25">
        <v>1</v>
      </c>
      <c r="HA6" s="3"/>
      <c r="HB6" s="25">
        <v>0</v>
      </c>
      <c r="HC6" s="3"/>
      <c r="HD6" s="25">
        <v>0</v>
      </c>
      <c r="HE6" s="3"/>
      <c r="HF6" s="25">
        <v>0</v>
      </c>
      <c r="HG6" s="23">
        <f>SUM(GW6,GY6,HA6,HC6,HE6)</f>
        <v>7</v>
      </c>
      <c r="HH6" s="83">
        <f t="shared" si="31"/>
        <v>0.22000000000000003</v>
      </c>
      <c r="HI6" s="3">
        <v>2</v>
      </c>
      <c r="HJ6" s="25">
        <v>0.4</v>
      </c>
      <c r="HK6" s="3"/>
      <c r="HL6" s="25">
        <v>0</v>
      </c>
      <c r="HM6" s="3"/>
      <c r="HN6" s="25">
        <v>0</v>
      </c>
      <c r="HO6" s="3"/>
      <c r="HP6" s="25">
        <v>0</v>
      </c>
      <c r="HQ6" s="3"/>
      <c r="HR6" s="25">
        <v>0</v>
      </c>
      <c r="HS6" s="23">
        <f t="shared" si="0"/>
        <v>2</v>
      </c>
      <c r="HT6" s="83">
        <f t="shared" si="1"/>
        <v>0.08</v>
      </c>
      <c r="HU6" s="84">
        <f t="shared" si="32"/>
        <v>9</v>
      </c>
      <c r="HV6" s="134">
        <f t="shared" si="33"/>
        <v>7.5000000000000011E-2</v>
      </c>
      <c r="HW6" s="3"/>
      <c r="HX6" s="25">
        <v>0</v>
      </c>
      <c r="HY6" s="3"/>
      <c r="HZ6" s="25">
        <v>0</v>
      </c>
      <c r="IA6" s="3"/>
      <c r="IB6" s="25">
        <v>0</v>
      </c>
      <c r="IC6" s="3"/>
      <c r="ID6" s="25">
        <v>0</v>
      </c>
      <c r="IE6" s="3"/>
      <c r="IF6" s="25">
        <v>1</v>
      </c>
      <c r="IG6" s="23">
        <f>SUM(HW6,HY6,IA6,IC6,IE6)</f>
        <v>0</v>
      </c>
      <c r="IH6" s="83">
        <f t="shared" si="35"/>
        <v>0.2</v>
      </c>
      <c r="II6" s="3"/>
      <c r="IJ6" s="25">
        <v>1</v>
      </c>
      <c r="IK6" s="3"/>
      <c r="IL6" s="25">
        <v>1</v>
      </c>
      <c r="IM6" s="3"/>
      <c r="IN6" s="25">
        <v>1</v>
      </c>
      <c r="IO6" s="3"/>
      <c r="IP6" s="25">
        <v>1</v>
      </c>
      <c r="IQ6" s="3"/>
      <c r="IR6" s="25">
        <v>1</v>
      </c>
      <c r="IS6" s="23">
        <f>SUM(II6,IK6,IM6,IO6,IQ6)</f>
        <v>0</v>
      </c>
      <c r="IT6" s="83">
        <f t="shared" si="37"/>
        <v>1</v>
      </c>
      <c r="IU6" s="3">
        <v>6</v>
      </c>
      <c r="IV6" s="25">
        <v>1</v>
      </c>
      <c r="IW6" s="3">
        <v>2</v>
      </c>
      <c r="IX6" s="25">
        <v>0.4</v>
      </c>
      <c r="IY6" s="3"/>
      <c r="IZ6" s="25">
        <v>1</v>
      </c>
      <c r="JA6" s="3">
        <v>1</v>
      </c>
      <c r="JB6" s="25">
        <v>0.2</v>
      </c>
      <c r="JC6" s="3">
        <v>1</v>
      </c>
      <c r="JD6" s="25">
        <v>0.2</v>
      </c>
      <c r="JE6" s="23">
        <f>SUM(IU6,IW6,IY6,JA6,JC6)</f>
        <v>10</v>
      </c>
      <c r="JF6" s="83">
        <f t="shared" si="39"/>
        <v>0.56000000000000005</v>
      </c>
      <c r="JG6" s="3"/>
      <c r="JH6" s="25">
        <v>0</v>
      </c>
      <c r="JI6" s="3"/>
      <c r="JJ6" s="25">
        <v>0</v>
      </c>
      <c r="JK6" s="190"/>
      <c r="JL6" s="191">
        <v>0</v>
      </c>
      <c r="JM6" s="190"/>
      <c r="JN6" s="191">
        <v>0</v>
      </c>
      <c r="JO6" s="190"/>
      <c r="JP6" s="191">
        <v>0</v>
      </c>
      <c r="JQ6" s="23">
        <f>SUM(JG6,JI6,JK6,JM6,JO6)</f>
        <v>0</v>
      </c>
      <c r="JR6" s="83">
        <f t="shared" si="41"/>
        <v>0</v>
      </c>
      <c r="JS6" s="3">
        <v>6</v>
      </c>
      <c r="JT6" s="25">
        <v>1</v>
      </c>
      <c r="JU6" s="3">
        <v>1</v>
      </c>
      <c r="JV6" s="25">
        <v>1</v>
      </c>
      <c r="JW6" s="3">
        <v>4</v>
      </c>
      <c r="JX6" s="25">
        <v>1</v>
      </c>
      <c r="JY6" s="23">
        <f t="shared" si="42"/>
        <v>11</v>
      </c>
      <c r="JZ6" s="83">
        <f t="shared" si="43"/>
        <v>1</v>
      </c>
      <c r="KA6" s="84">
        <f t="shared" si="44"/>
        <v>21</v>
      </c>
      <c r="KB6" s="134">
        <f t="shared" si="45"/>
        <v>0.55199999999999994</v>
      </c>
      <c r="KC6" s="3">
        <v>1</v>
      </c>
      <c r="KD6" s="25">
        <v>1</v>
      </c>
      <c r="KE6" s="3">
        <v>2</v>
      </c>
      <c r="KF6" s="25">
        <v>1</v>
      </c>
      <c r="KG6" s="23">
        <f t="shared" si="46"/>
        <v>3</v>
      </c>
      <c r="KH6" s="83">
        <f t="shared" si="47"/>
        <v>0.85066666666666668</v>
      </c>
      <c r="KI6" s="3">
        <v>0</v>
      </c>
      <c r="KJ6" s="25">
        <v>1</v>
      </c>
      <c r="KK6" s="3"/>
      <c r="KL6" s="25">
        <v>1</v>
      </c>
      <c r="KM6" s="3"/>
      <c r="KN6" s="25">
        <v>0.5</v>
      </c>
      <c r="KO6" s="3">
        <v>1</v>
      </c>
      <c r="KP6" s="25">
        <v>0.5</v>
      </c>
      <c r="KQ6" s="3">
        <v>2</v>
      </c>
      <c r="KR6" s="25">
        <v>1</v>
      </c>
      <c r="KS6" s="23">
        <f>SUM(KI6,KK6,KM6,KO6,KQ6)</f>
        <v>3</v>
      </c>
      <c r="KT6" s="83">
        <f t="shared" si="49"/>
        <v>0.8</v>
      </c>
      <c r="KU6" s="3"/>
      <c r="KV6" s="25">
        <v>0</v>
      </c>
      <c r="KW6" s="3"/>
      <c r="KX6" s="25">
        <v>0</v>
      </c>
      <c r="KY6" s="3"/>
      <c r="KZ6" s="25">
        <v>0</v>
      </c>
      <c r="LA6" s="3"/>
      <c r="LB6" s="25">
        <v>0</v>
      </c>
      <c r="LC6" s="3"/>
      <c r="LD6" s="25">
        <v>0</v>
      </c>
      <c r="LE6" s="23">
        <f>SUM(KU6,KW6,KY6,LA6,LC6)</f>
        <v>0</v>
      </c>
      <c r="LF6" s="83">
        <f t="shared" si="51"/>
        <v>0</v>
      </c>
      <c r="LG6" s="3"/>
      <c r="LH6" s="25">
        <v>0</v>
      </c>
      <c r="LI6" s="3"/>
      <c r="LJ6" s="25">
        <v>0</v>
      </c>
      <c r="LK6" s="3"/>
      <c r="LL6" s="25">
        <v>0</v>
      </c>
      <c r="LM6" s="3"/>
      <c r="LN6" s="25">
        <v>0</v>
      </c>
      <c r="LO6" s="3"/>
      <c r="LP6" s="25">
        <v>0</v>
      </c>
      <c r="LQ6" s="23">
        <f>SUM(LG6,LI6,LK6,LM6,LO6)</f>
        <v>0</v>
      </c>
      <c r="LR6" s="83">
        <f t="shared" si="53"/>
        <v>0</v>
      </c>
      <c r="LS6" s="3"/>
      <c r="LT6" s="25">
        <v>0</v>
      </c>
      <c r="LU6" s="3"/>
      <c r="LV6" s="25">
        <v>0</v>
      </c>
      <c r="LW6" s="3"/>
      <c r="LX6" s="25">
        <v>0</v>
      </c>
      <c r="LY6" s="3"/>
      <c r="LZ6" s="25">
        <v>0</v>
      </c>
      <c r="MA6" s="3"/>
      <c r="MB6" s="25">
        <v>0</v>
      </c>
      <c r="MC6" s="23">
        <f>SUM(LS6,LU6,LW6,LY6,MA6)</f>
        <v>0</v>
      </c>
      <c r="MD6" s="83">
        <f t="shared" si="55"/>
        <v>0</v>
      </c>
      <c r="ME6" s="84">
        <f t="shared" si="56"/>
        <v>6</v>
      </c>
      <c r="MF6" s="134">
        <f t="shared" si="57"/>
        <v>0.33013333333333333</v>
      </c>
    </row>
    <row r="7" spans="2:344">
      <c r="B7" s="2" t="s">
        <v>54</v>
      </c>
      <c r="C7" s="12">
        <v>79</v>
      </c>
      <c r="D7" s="3">
        <v>320</v>
      </c>
      <c r="E7" s="3"/>
      <c r="F7" s="3"/>
      <c r="G7" s="3"/>
      <c r="H7" s="16"/>
      <c r="I7" s="16"/>
      <c r="J7" s="3"/>
      <c r="K7" s="3">
        <v>10</v>
      </c>
      <c r="L7" s="3">
        <v>10</v>
      </c>
      <c r="M7" s="3">
        <v>10</v>
      </c>
      <c r="N7" s="5">
        <f t="shared" si="2"/>
        <v>350</v>
      </c>
      <c r="O7" s="3">
        <v>15</v>
      </c>
      <c r="P7" s="25">
        <v>1</v>
      </c>
      <c r="Q7" s="16"/>
      <c r="R7" s="16"/>
      <c r="S7" s="3">
        <v>30</v>
      </c>
      <c r="T7" s="25">
        <v>1</v>
      </c>
      <c r="U7" s="3">
        <v>30</v>
      </c>
      <c r="V7" s="25">
        <v>1</v>
      </c>
      <c r="W7" s="3">
        <v>30</v>
      </c>
      <c r="X7" s="25">
        <v>1</v>
      </c>
      <c r="Y7" s="3">
        <v>30</v>
      </c>
      <c r="Z7" s="25">
        <v>1</v>
      </c>
      <c r="AA7" s="3">
        <v>30</v>
      </c>
      <c r="AB7" s="25">
        <v>1</v>
      </c>
      <c r="AC7" s="22"/>
      <c r="AD7" s="23"/>
      <c r="AE7" s="3">
        <v>10</v>
      </c>
      <c r="AF7" s="25">
        <v>1</v>
      </c>
      <c r="AG7" s="3">
        <v>10</v>
      </c>
      <c r="AH7" s="25">
        <v>1</v>
      </c>
      <c r="AI7" s="3"/>
      <c r="AJ7" s="25">
        <v>0</v>
      </c>
      <c r="AK7" s="3"/>
      <c r="AL7" s="25">
        <v>0</v>
      </c>
      <c r="AM7" s="3"/>
      <c r="AN7" s="25">
        <v>0</v>
      </c>
      <c r="AO7" s="23"/>
      <c r="AP7" s="23"/>
      <c r="AQ7" s="3"/>
      <c r="AR7" s="25">
        <v>0</v>
      </c>
      <c r="AS7" s="3"/>
      <c r="AT7" s="25">
        <v>0</v>
      </c>
      <c r="AU7" s="3"/>
      <c r="AV7" s="25">
        <v>0</v>
      </c>
      <c r="AW7" s="3"/>
      <c r="AX7" s="25">
        <v>0</v>
      </c>
      <c r="AY7" s="3"/>
      <c r="AZ7" s="25">
        <v>0</v>
      </c>
      <c r="BA7" s="23"/>
      <c r="BB7" s="23"/>
      <c r="BC7" s="3">
        <v>16</v>
      </c>
      <c r="BD7" s="25">
        <v>0.5</v>
      </c>
      <c r="BE7" s="3"/>
      <c r="BF7" s="25">
        <v>0</v>
      </c>
      <c r="BG7" s="3"/>
      <c r="BH7" s="25">
        <v>0</v>
      </c>
      <c r="BI7" s="3"/>
      <c r="BJ7" s="25">
        <v>0</v>
      </c>
      <c r="BK7" s="3"/>
      <c r="BL7" s="25">
        <v>0</v>
      </c>
      <c r="BM7" s="23"/>
      <c r="BN7" s="23"/>
      <c r="BO7" s="72">
        <f t="shared" si="3"/>
        <v>201</v>
      </c>
      <c r="BP7" s="204">
        <f t="shared" si="4"/>
        <v>0.40476190476190477</v>
      </c>
      <c r="BQ7" s="3"/>
      <c r="BR7" s="25">
        <v>0</v>
      </c>
      <c r="BS7" s="3"/>
      <c r="BT7" s="25">
        <v>0</v>
      </c>
      <c r="BU7" s="3"/>
      <c r="BV7" s="25">
        <v>0</v>
      </c>
      <c r="BW7" s="3"/>
      <c r="BX7" s="25">
        <v>0</v>
      </c>
      <c r="BY7" s="3"/>
      <c r="BZ7" s="3">
        <v>0</v>
      </c>
      <c r="CA7" s="23">
        <f t="shared" si="5"/>
        <v>0</v>
      </c>
      <c r="CB7" s="83">
        <f t="shared" si="6"/>
        <v>0</v>
      </c>
      <c r="CC7" s="3"/>
      <c r="CD7" s="25">
        <v>0</v>
      </c>
      <c r="CE7" s="3"/>
      <c r="CF7" s="25">
        <v>0</v>
      </c>
      <c r="CG7" s="3"/>
      <c r="CH7" s="25">
        <v>0</v>
      </c>
      <c r="CI7" s="3"/>
      <c r="CJ7" s="25">
        <v>0</v>
      </c>
      <c r="CK7" s="109">
        <v>0</v>
      </c>
      <c r="CL7" s="109">
        <v>0</v>
      </c>
      <c r="CM7" s="23">
        <f t="shared" si="7"/>
        <v>0</v>
      </c>
      <c r="CN7" s="83">
        <f t="shared" si="8"/>
        <v>0</v>
      </c>
      <c r="CO7" s="109"/>
      <c r="CP7" s="110">
        <v>0</v>
      </c>
      <c r="CQ7" s="3"/>
      <c r="CR7" s="25">
        <v>0</v>
      </c>
      <c r="CS7" s="114"/>
      <c r="CT7" s="115">
        <v>0</v>
      </c>
      <c r="CU7" s="114"/>
      <c r="CV7" s="115">
        <v>0</v>
      </c>
      <c r="CW7" s="3"/>
      <c r="CX7" s="3">
        <v>0</v>
      </c>
      <c r="CY7" s="23">
        <f t="shared" si="9"/>
        <v>0</v>
      </c>
      <c r="CZ7" s="83">
        <f t="shared" si="10"/>
        <v>0</v>
      </c>
      <c r="DA7" s="3"/>
      <c r="DB7" s="25">
        <v>0</v>
      </c>
      <c r="DC7" s="3"/>
      <c r="DD7" s="25">
        <v>0</v>
      </c>
      <c r="DE7" s="3"/>
      <c r="DF7" s="25">
        <v>0</v>
      </c>
      <c r="DG7" s="3"/>
      <c r="DH7" s="25">
        <v>0</v>
      </c>
      <c r="DI7" s="3"/>
      <c r="DJ7" s="25">
        <v>0</v>
      </c>
      <c r="DK7" s="23">
        <f t="shared" si="11"/>
        <v>0</v>
      </c>
      <c r="DL7" s="83">
        <f t="shared" si="12"/>
        <v>0</v>
      </c>
      <c r="DM7" s="109"/>
      <c r="DN7" s="109">
        <v>0</v>
      </c>
      <c r="DO7" s="109"/>
      <c r="DP7" s="109">
        <v>0</v>
      </c>
      <c r="DQ7" s="84">
        <f t="shared" si="13"/>
        <v>0</v>
      </c>
      <c r="DR7" s="85">
        <f t="shared" si="14"/>
        <v>0</v>
      </c>
      <c r="DS7" s="109"/>
      <c r="DT7" s="109">
        <v>0</v>
      </c>
      <c r="DU7" s="3"/>
      <c r="DV7" s="25">
        <v>0</v>
      </c>
      <c r="DW7" s="3"/>
      <c r="DX7" s="32">
        <v>0</v>
      </c>
      <c r="DY7" s="23">
        <f t="shared" si="58"/>
        <v>0</v>
      </c>
      <c r="DZ7" s="205">
        <f t="shared" si="15"/>
        <v>0</v>
      </c>
      <c r="EA7" s="3">
        <v>51</v>
      </c>
      <c r="EB7" s="25">
        <v>1</v>
      </c>
      <c r="EC7" s="3">
        <v>89</v>
      </c>
      <c r="ED7" s="25">
        <v>1</v>
      </c>
      <c r="EE7" s="3">
        <v>15</v>
      </c>
      <c r="EF7" s="25">
        <v>1</v>
      </c>
      <c r="EG7" s="3"/>
      <c r="EH7" s="25">
        <v>0</v>
      </c>
      <c r="EI7" s="3">
        <v>1</v>
      </c>
      <c r="EJ7" s="25">
        <v>0.2</v>
      </c>
      <c r="EK7" s="23">
        <f t="shared" ref="EK7:EK8" si="59">SUM(EA7,EC7,EE7,EG7,EI7)</f>
        <v>156</v>
      </c>
      <c r="EL7" s="83">
        <f t="shared" si="17"/>
        <v>0.64</v>
      </c>
      <c r="EM7" s="109"/>
      <c r="EN7" s="110">
        <v>0</v>
      </c>
      <c r="EO7" s="109"/>
      <c r="EP7" s="110">
        <v>0</v>
      </c>
      <c r="EQ7" s="109"/>
      <c r="ER7" s="110">
        <v>0</v>
      </c>
      <c r="ES7" s="3"/>
      <c r="ET7" s="25">
        <v>0</v>
      </c>
      <c r="EU7" s="3"/>
      <c r="EV7" s="25">
        <v>0</v>
      </c>
      <c r="EW7" s="23">
        <f t="shared" ref="EW7:EW8" si="60">SUM(EM7,EO7,EQ7,ES7,EU7)</f>
        <v>0</v>
      </c>
      <c r="EX7" s="83">
        <f t="shared" si="19"/>
        <v>0</v>
      </c>
      <c r="EY7" s="3"/>
      <c r="EZ7" s="25">
        <v>0</v>
      </c>
      <c r="FA7" s="3"/>
      <c r="FB7" s="25">
        <v>0</v>
      </c>
      <c r="FC7" s="3"/>
      <c r="FD7" s="25">
        <v>0</v>
      </c>
      <c r="FE7" s="3"/>
      <c r="FF7" s="25">
        <v>0</v>
      </c>
      <c r="FG7" s="3"/>
      <c r="FH7" s="25">
        <v>0</v>
      </c>
      <c r="FI7" s="23">
        <f t="shared" ref="FI7" si="61">SUM(EY7,FA7,FC7,FE7,FG7)</f>
        <v>0</v>
      </c>
      <c r="FJ7" s="83">
        <f t="shared" si="21"/>
        <v>0</v>
      </c>
      <c r="FK7" s="3"/>
      <c r="FL7" s="25">
        <v>0</v>
      </c>
      <c r="FM7" s="3"/>
      <c r="FN7" s="25">
        <v>0</v>
      </c>
      <c r="FO7" s="3"/>
      <c r="FP7" s="25">
        <v>0</v>
      </c>
      <c r="FQ7" s="3"/>
      <c r="FR7" s="25">
        <v>0</v>
      </c>
      <c r="FS7" s="3"/>
      <c r="FT7" s="25">
        <v>0</v>
      </c>
      <c r="FU7" s="23">
        <f t="shared" ref="FU7:FU8" si="62">SUM(FK7,FM7,FO7,FQ7,FS7)</f>
        <v>0</v>
      </c>
      <c r="FV7" s="83">
        <f t="shared" si="23"/>
        <v>0</v>
      </c>
      <c r="FW7" s="84">
        <f>SUM(DY7,EK7,EW7,FI7,FU7)</f>
        <v>156</v>
      </c>
      <c r="FX7" s="134">
        <f t="shared" si="25"/>
        <v>0.128</v>
      </c>
      <c r="FY7" s="3"/>
      <c r="FZ7" s="25">
        <v>0</v>
      </c>
      <c r="GA7" s="3"/>
      <c r="GB7" s="25">
        <v>0</v>
      </c>
      <c r="GC7" s="3"/>
      <c r="GD7" s="25">
        <v>0</v>
      </c>
      <c r="GE7" s="3"/>
      <c r="GF7" s="25">
        <v>0</v>
      </c>
      <c r="GG7" s="3"/>
      <c r="GH7" s="25">
        <v>0</v>
      </c>
      <c r="GI7" s="23">
        <f t="shared" ref="GI7:GI8" si="63">SUM(FY7,GA7,GC7,GE7,GG7)</f>
        <v>0</v>
      </c>
      <c r="GJ7" s="83">
        <f t="shared" si="27"/>
        <v>0</v>
      </c>
      <c r="GK7" s="109"/>
      <c r="GL7" s="110">
        <v>0</v>
      </c>
      <c r="GM7" s="109"/>
      <c r="GN7" s="110">
        <v>0</v>
      </c>
      <c r="GO7" s="3"/>
      <c r="GP7" s="25">
        <v>0</v>
      </c>
      <c r="GQ7" s="109"/>
      <c r="GR7" s="110">
        <v>0</v>
      </c>
      <c r="GS7" s="3"/>
      <c r="GT7" s="25">
        <v>0</v>
      </c>
      <c r="GU7" s="23">
        <f t="shared" ref="GU7:GU8" si="64">SUM(GK7,GM7,GO7,GQ7,GS7)</f>
        <v>0</v>
      </c>
      <c r="GV7" s="83">
        <f t="shared" si="29"/>
        <v>0</v>
      </c>
      <c r="GW7" s="3"/>
      <c r="GX7" s="25">
        <v>0</v>
      </c>
      <c r="GY7" s="3"/>
      <c r="GZ7" s="25">
        <v>0</v>
      </c>
      <c r="HA7" s="3"/>
      <c r="HB7" s="25">
        <v>0</v>
      </c>
      <c r="HC7" s="3"/>
      <c r="HD7" s="25">
        <v>0</v>
      </c>
      <c r="HE7" s="3"/>
      <c r="HF7" s="25">
        <v>0</v>
      </c>
      <c r="HG7" s="23">
        <f t="shared" ref="HG7:HG8" si="65">SUM(GW7,GY7,HA7,HC7,HE7)</f>
        <v>0</v>
      </c>
      <c r="HH7" s="83">
        <f t="shared" si="31"/>
        <v>0</v>
      </c>
      <c r="HI7" s="3"/>
      <c r="HJ7" s="25">
        <v>0</v>
      </c>
      <c r="HK7" s="3"/>
      <c r="HL7" s="25">
        <v>0</v>
      </c>
      <c r="HM7" s="3"/>
      <c r="HN7" s="25">
        <v>0</v>
      </c>
      <c r="HO7" s="3"/>
      <c r="HP7" s="25">
        <v>0</v>
      </c>
      <c r="HQ7" s="3">
        <v>15</v>
      </c>
      <c r="HR7" s="25">
        <v>1</v>
      </c>
      <c r="HS7" s="23">
        <f t="shared" si="0"/>
        <v>15</v>
      </c>
      <c r="HT7" s="83">
        <f t="shared" si="1"/>
        <v>0.2</v>
      </c>
      <c r="HU7" s="84">
        <f t="shared" si="32"/>
        <v>15</v>
      </c>
      <c r="HV7" s="134">
        <f t="shared" si="33"/>
        <v>0.05</v>
      </c>
      <c r="HW7" s="3">
        <v>31</v>
      </c>
      <c r="HX7" s="25">
        <v>1</v>
      </c>
      <c r="HY7" s="3">
        <v>20</v>
      </c>
      <c r="HZ7" s="25">
        <v>1</v>
      </c>
      <c r="IA7" s="3">
        <v>20</v>
      </c>
      <c r="IB7" s="25">
        <v>1</v>
      </c>
      <c r="IC7" s="3">
        <v>5</v>
      </c>
      <c r="ID7" s="25">
        <v>1</v>
      </c>
      <c r="IE7" s="3"/>
      <c r="IF7" s="25">
        <v>0</v>
      </c>
      <c r="IG7" s="23">
        <f t="shared" ref="IG7:IG8" si="66">SUM(HW7,HY7,IA7,IC7,IE7)</f>
        <v>76</v>
      </c>
      <c r="IH7" s="83">
        <f t="shared" si="35"/>
        <v>0.8</v>
      </c>
      <c r="II7" s="3"/>
      <c r="IJ7" s="25">
        <v>0</v>
      </c>
      <c r="IK7" s="3"/>
      <c r="IL7" s="25">
        <v>0</v>
      </c>
      <c r="IM7" s="3"/>
      <c r="IN7" s="25">
        <v>0</v>
      </c>
      <c r="IO7" s="3"/>
      <c r="IP7" s="25">
        <v>0</v>
      </c>
      <c r="IQ7" s="3"/>
      <c r="IR7" s="25">
        <v>0</v>
      </c>
      <c r="IS7" s="23">
        <f t="shared" ref="IS7:IS8" si="67">SUM(II7,IK7,IM7,IO7,IQ7)</f>
        <v>0</v>
      </c>
      <c r="IT7" s="83">
        <f t="shared" si="37"/>
        <v>0</v>
      </c>
      <c r="IU7" s="3"/>
      <c r="IV7" s="25">
        <v>0</v>
      </c>
      <c r="IW7" s="3"/>
      <c r="IX7" s="25">
        <v>0</v>
      </c>
      <c r="IY7" s="3"/>
      <c r="IZ7" s="25">
        <v>0</v>
      </c>
      <c r="JA7" s="3"/>
      <c r="JB7" s="25">
        <v>0</v>
      </c>
      <c r="JC7" s="3"/>
      <c r="JD7" s="25">
        <v>0</v>
      </c>
      <c r="JE7" s="23">
        <f t="shared" ref="JE7:JE8" si="68">SUM(IU7,IW7,IY7,JA7,JC7)</f>
        <v>0</v>
      </c>
      <c r="JF7" s="83">
        <f t="shared" si="39"/>
        <v>0</v>
      </c>
      <c r="JG7" s="3"/>
      <c r="JH7" s="25">
        <v>0</v>
      </c>
      <c r="JI7" s="3"/>
      <c r="JJ7" s="25">
        <v>0</v>
      </c>
      <c r="JK7" s="190"/>
      <c r="JL7" s="191">
        <v>0</v>
      </c>
      <c r="JM7" s="190"/>
      <c r="JN7" s="191">
        <v>0</v>
      </c>
      <c r="JO7" s="190"/>
      <c r="JP7" s="191">
        <v>0</v>
      </c>
      <c r="JQ7" s="23">
        <f t="shared" ref="JQ7:JQ8" si="69">SUM(JG7,JI7,JK7,JM7,JO7)</f>
        <v>0</v>
      </c>
      <c r="JR7" s="83">
        <f t="shared" si="41"/>
        <v>0</v>
      </c>
      <c r="JS7" s="3"/>
      <c r="JT7" s="25">
        <v>0</v>
      </c>
      <c r="JU7" s="3"/>
      <c r="JV7" s="25">
        <v>0</v>
      </c>
      <c r="JW7" s="3"/>
      <c r="JX7" s="25">
        <v>0</v>
      </c>
      <c r="JY7" s="23">
        <f t="shared" si="42"/>
        <v>0</v>
      </c>
      <c r="JZ7" s="83">
        <f t="shared" si="43"/>
        <v>0</v>
      </c>
      <c r="KA7" s="84">
        <f t="shared" si="44"/>
        <v>76</v>
      </c>
      <c r="KB7" s="134">
        <f t="shared" si="45"/>
        <v>0.16</v>
      </c>
      <c r="KC7" s="3"/>
      <c r="KD7" s="25">
        <v>0</v>
      </c>
      <c r="KE7" s="3"/>
      <c r="KF7" s="25">
        <v>0</v>
      </c>
      <c r="KG7" s="23">
        <f t="shared" si="46"/>
        <v>0</v>
      </c>
      <c r="KH7" s="83">
        <f t="shared" si="47"/>
        <v>5.3333333333333337E-2</v>
      </c>
      <c r="KI7" s="3"/>
      <c r="KJ7" s="25">
        <v>0</v>
      </c>
      <c r="KK7" s="3"/>
      <c r="KL7" s="25">
        <v>0</v>
      </c>
      <c r="KM7" s="3"/>
      <c r="KN7" s="25">
        <v>0</v>
      </c>
      <c r="KO7" s="3"/>
      <c r="KP7" s="25">
        <v>0</v>
      </c>
      <c r="KQ7" s="3"/>
      <c r="KR7" s="25">
        <v>0</v>
      </c>
      <c r="KS7" s="23">
        <f t="shared" ref="KS7:KS8" si="70">SUM(KI7,KK7,KM7,KO7,KQ7)</f>
        <v>0</v>
      </c>
      <c r="KT7" s="83">
        <f t="shared" si="49"/>
        <v>0</v>
      </c>
      <c r="KU7" s="3"/>
      <c r="KV7" s="25">
        <v>0</v>
      </c>
      <c r="KW7" s="3"/>
      <c r="KX7" s="25">
        <v>0</v>
      </c>
      <c r="KY7" s="3"/>
      <c r="KZ7" s="25">
        <v>0</v>
      </c>
      <c r="LA7" s="3"/>
      <c r="LB7" s="25">
        <v>0</v>
      </c>
      <c r="LC7" s="3"/>
      <c r="LD7" s="25">
        <v>0</v>
      </c>
      <c r="LE7" s="23">
        <f t="shared" ref="LE7:LE8" si="71">SUM(KU7,KW7,KY7,LA7,LC7)</f>
        <v>0</v>
      </c>
      <c r="LF7" s="83">
        <f t="shared" si="51"/>
        <v>0</v>
      </c>
      <c r="LG7" s="3"/>
      <c r="LH7" s="25">
        <v>0</v>
      </c>
      <c r="LI7" s="3"/>
      <c r="LJ7" s="25">
        <v>0</v>
      </c>
      <c r="LK7" s="3"/>
      <c r="LL7" s="25">
        <v>0</v>
      </c>
      <c r="LM7" s="3"/>
      <c r="LN7" s="25">
        <v>0</v>
      </c>
      <c r="LO7" s="3"/>
      <c r="LP7" s="25">
        <v>0</v>
      </c>
      <c r="LQ7" s="23">
        <f t="shared" ref="LQ7:LQ8" si="72">SUM(LG7,LI7,LK7,LM7,LO7)</f>
        <v>0</v>
      </c>
      <c r="LR7" s="83">
        <f t="shared" si="53"/>
        <v>0</v>
      </c>
      <c r="LS7" s="3"/>
      <c r="LT7" s="25">
        <v>0</v>
      </c>
      <c r="LU7" s="3"/>
      <c r="LV7" s="25">
        <v>0</v>
      </c>
      <c r="LW7" s="3"/>
      <c r="LX7" s="25">
        <v>0</v>
      </c>
      <c r="LY7" s="3"/>
      <c r="LZ7" s="25">
        <v>0</v>
      </c>
      <c r="MA7" s="3"/>
      <c r="MB7" s="25">
        <v>0</v>
      </c>
      <c r="MC7" s="23">
        <f t="shared" ref="MC7:MC8" si="73">SUM(LS7,LU7,LW7,LY7,MA7)</f>
        <v>0</v>
      </c>
      <c r="MD7" s="83">
        <f t="shared" si="55"/>
        <v>0</v>
      </c>
      <c r="ME7" s="84">
        <f t="shared" si="56"/>
        <v>0</v>
      </c>
      <c r="MF7" s="134">
        <f t="shared" si="57"/>
        <v>1.0666666666666668E-2</v>
      </c>
    </row>
    <row r="8" spans="2:344">
      <c r="B8" s="2" t="s">
        <v>52</v>
      </c>
      <c r="C8" s="12"/>
      <c r="D8" s="3">
        <v>4</v>
      </c>
      <c r="E8" s="3">
        <v>3</v>
      </c>
      <c r="F8" s="3">
        <v>3</v>
      </c>
      <c r="G8" s="3">
        <v>3</v>
      </c>
      <c r="H8" s="16"/>
      <c r="I8" s="16"/>
      <c r="J8" s="3">
        <v>3</v>
      </c>
      <c r="K8" s="3"/>
      <c r="L8" s="3"/>
      <c r="M8" s="3"/>
      <c r="N8" s="5">
        <f t="shared" si="2"/>
        <v>16</v>
      </c>
      <c r="O8" s="3"/>
      <c r="P8" s="3"/>
      <c r="Q8" s="16"/>
      <c r="R8" s="16"/>
      <c r="S8" s="3"/>
      <c r="T8" s="25">
        <v>0</v>
      </c>
      <c r="U8" s="3"/>
      <c r="V8" s="25">
        <v>0</v>
      </c>
      <c r="W8" s="3"/>
      <c r="X8" s="25">
        <v>0</v>
      </c>
      <c r="Y8" s="3"/>
      <c r="Z8" s="25">
        <v>0</v>
      </c>
      <c r="AA8" s="3"/>
      <c r="AB8" s="25">
        <v>0</v>
      </c>
      <c r="AC8" s="22"/>
      <c r="AD8" s="23"/>
      <c r="AE8" s="3"/>
      <c r="AF8" s="25">
        <v>0</v>
      </c>
      <c r="AG8" s="3"/>
      <c r="AH8" s="25">
        <v>0</v>
      </c>
      <c r="AI8" s="3"/>
      <c r="AJ8" s="25">
        <v>0</v>
      </c>
      <c r="AK8" s="3"/>
      <c r="AL8" s="25">
        <v>0</v>
      </c>
      <c r="AM8" s="3"/>
      <c r="AN8" s="25">
        <v>0</v>
      </c>
      <c r="AO8" s="23"/>
      <c r="AP8" s="23"/>
      <c r="AQ8" s="3"/>
      <c r="AR8" s="25">
        <v>0</v>
      </c>
      <c r="AS8" s="3"/>
      <c r="AT8" s="25">
        <v>0</v>
      </c>
      <c r="AU8" s="3"/>
      <c r="AV8" s="25">
        <v>0</v>
      </c>
      <c r="AW8" s="3"/>
      <c r="AX8" s="25">
        <v>0</v>
      </c>
      <c r="AY8" s="3"/>
      <c r="AZ8" s="25">
        <v>0</v>
      </c>
      <c r="BA8" s="23"/>
      <c r="BB8" s="23"/>
      <c r="BC8" s="3"/>
      <c r="BD8" s="25">
        <v>0</v>
      </c>
      <c r="BE8" s="3"/>
      <c r="BF8" s="25">
        <v>0</v>
      </c>
      <c r="BG8" s="3"/>
      <c r="BH8" s="25">
        <v>0</v>
      </c>
      <c r="BI8" s="3"/>
      <c r="BJ8" s="25">
        <v>0</v>
      </c>
      <c r="BK8" s="3"/>
      <c r="BL8" s="25">
        <v>0</v>
      </c>
      <c r="BM8" s="23"/>
      <c r="BN8" s="23"/>
      <c r="BO8" s="72">
        <f t="shared" ref="BO8" si="74">SUM(O8,S8,U8,W8,Y8,AA8,AE8,AG8,AI8,AK8,AM8,AQ8,AS8,AU8,AW8,AY8,BC8,BE8, BG8, BI8, BK8)</f>
        <v>0</v>
      </c>
      <c r="BP8" s="204">
        <f t="shared" ref="BP8" si="75">AVERAGE(P8,T8,V8,X8,Z8,AB8,AF8,AH8,AJ8,AL8,AN8,AR8,AT8,AV8,AX8,AZ8,BD8,BF8, BH8, BJ8, BL8)</f>
        <v>0</v>
      </c>
      <c r="BQ8" s="3"/>
      <c r="BR8" s="25">
        <v>0</v>
      </c>
      <c r="BS8" s="3"/>
      <c r="BT8" s="25">
        <v>0</v>
      </c>
      <c r="BU8" s="3"/>
      <c r="BV8" s="25">
        <v>0</v>
      </c>
      <c r="BW8" s="3"/>
      <c r="BX8" s="25">
        <v>0</v>
      </c>
      <c r="BY8" s="3"/>
      <c r="BZ8" s="3">
        <v>0</v>
      </c>
      <c r="CA8" s="23">
        <f t="shared" si="5"/>
        <v>0</v>
      </c>
      <c r="CB8" s="83">
        <f t="shared" si="6"/>
        <v>0</v>
      </c>
      <c r="CC8" s="3"/>
      <c r="CD8" s="25">
        <v>0</v>
      </c>
      <c r="CE8" s="3"/>
      <c r="CF8" s="25">
        <v>0</v>
      </c>
      <c r="CG8" s="3"/>
      <c r="CH8" s="25">
        <v>0</v>
      </c>
      <c r="CI8" s="3"/>
      <c r="CJ8" s="25">
        <v>0</v>
      </c>
      <c r="CK8" s="109">
        <v>0</v>
      </c>
      <c r="CL8" s="109">
        <v>0</v>
      </c>
      <c r="CM8" s="23">
        <f t="shared" si="7"/>
        <v>0</v>
      </c>
      <c r="CN8" s="83">
        <f t="shared" si="8"/>
        <v>0</v>
      </c>
      <c r="CO8" s="109"/>
      <c r="CP8" s="110">
        <v>0</v>
      </c>
      <c r="CQ8" s="3"/>
      <c r="CR8" s="25">
        <v>0</v>
      </c>
      <c r="CS8" s="114"/>
      <c r="CT8" s="115">
        <v>0</v>
      </c>
      <c r="CU8" s="114"/>
      <c r="CV8" s="115">
        <v>0</v>
      </c>
      <c r="CW8" s="3"/>
      <c r="CX8" s="3">
        <v>0</v>
      </c>
      <c r="CY8" s="23">
        <f t="shared" si="9"/>
        <v>0</v>
      </c>
      <c r="CZ8" s="83">
        <f t="shared" si="10"/>
        <v>0</v>
      </c>
      <c r="DA8" s="3"/>
      <c r="DB8" s="25">
        <v>0</v>
      </c>
      <c r="DC8" s="3"/>
      <c r="DD8" s="25">
        <v>0</v>
      </c>
      <c r="DE8" s="3"/>
      <c r="DF8" s="25">
        <v>0</v>
      </c>
      <c r="DG8" s="3"/>
      <c r="DH8" s="25">
        <v>0</v>
      </c>
      <c r="DI8" s="3"/>
      <c r="DJ8" s="25">
        <v>0</v>
      </c>
      <c r="DK8" s="23">
        <f t="shared" si="11"/>
        <v>0</v>
      </c>
      <c r="DL8" s="83">
        <f t="shared" si="12"/>
        <v>0</v>
      </c>
      <c r="DM8" s="109"/>
      <c r="DN8" s="109">
        <v>0</v>
      </c>
      <c r="DO8" s="109"/>
      <c r="DP8" s="109">
        <v>0</v>
      </c>
      <c r="DQ8" s="84">
        <f t="shared" si="13"/>
        <v>0</v>
      </c>
      <c r="DR8" s="85">
        <f t="shared" si="14"/>
        <v>0</v>
      </c>
      <c r="DS8" s="109"/>
      <c r="DT8" s="109">
        <v>0</v>
      </c>
      <c r="DU8" s="3"/>
      <c r="DV8" s="25">
        <v>0</v>
      </c>
      <c r="DW8" s="3"/>
      <c r="DX8" s="32">
        <v>0</v>
      </c>
      <c r="DY8" s="23">
        <f t="shared" si="58"/>
        <v>0</v>
      </c>
      <c r="DZ8" s="205">
        <f t="shared" si="15"/>
        <v>0</v>
      </c>
      <c r="EA8" s="3"/>
      <c r="EB8" s="25">
        <v>0</v>
      </c>
      <c r="EC8" s="3"/>
      <c r="ED8" s="25">
        <v>0</v>
      </c>
      <c r="EE8" s="3"/>
      <c r="EF8" s="25">
        <v>0</v>
      </c>
      <c r="EG8" s="3"/>
      <c r="EH8" s="25">
        <v>0</v>
      </c>
      <c r="EI8" s="3"/>
      <c r="EJ8" s="25">
        <v>0</v>
      </c>
      <c r="EK8" s="23">
        <f t="shared" si="59"/>
        <v>0</v>
      </c>
      <c r="EL8" s="83">
        <f t="shared" si="17"/>
        <v>0</v>
      </c>
      <c r="EM8" s="109"/>
      <c r="EN8" s="110">
        <v>0</v>
      </c>
      <c r="EO8" s="109"/>
      <c r="EP8" s="110">
        <v>0</v>
      </c>
      <c r="EQ8" s="109"/>
      <c r="ER8" s="110">
        <v>0</v>
      </c>
      <c r="ES8" s="3"/>
      <c r="ET8" s="25">
        <v>0</v>
      </c>
      <c r="EU8" s="3"/>
      <c r="EV8" s="25">
        <v>0</v>
      </c>
      <c r="EW8" s="23">
        <f t="shared" si="60"/>
        <v>0</v>
      </c>
      <c r="EX8" s="83">
        <f t="shared" si="19"/>
        <v>0</v>
      </c>
      <c r="EY8" s="3"/>
      <c r="EZ8" s="25">
        <v>0</v>
      </c>
      <c r="FA8" s="3"/>
      <c r="FB8" s="25">
        <v>0</v>
      </c>
      <c r="FC8" s="3"/>
      <c r="FD8" s="25">
        <v>0</v>
      </c>
      <c r="FE8" s="3"/>
      <c r="FF8" s="25">
        <v>0</v>
      </c>
      <c r="FG8" s="3"/>
      <c r="FH8" s="25">
        <v>0</v>
      </c>
      <c r="FI8" s="23">
        <f t="shared" ref="FI8:FI11" si="76">SUM(EY8,FA8,FC8,FE8,FG8)</f>
        <v>0</v>
      </c>
      <c r="FJ8" s="83">
        <f t="shared" ref="FJ8:FJ11" si="77">AVERAGE(EZ8,FB8,FD8,FF8,FH8)</f>
        <v>0</v>
      </c>
      <c r="FK8" s="3"/>
      <c r="FL8" s="25">
        <v>0</v>
      </c>
      <c r="FM8" s="3"/>
      <c r="FN8" s="25">
        <v>0</v>
      </c>
      <c r="FO8" s="3"/>
      <c r="FP8" s="25">
        <v>0</v>
      </c>
      <c r="FQ8" s="3">
        <v>4</v>
      </c>
      <c r="FR8" s="25">
        <v>0.3</v>
      </c>
      <c r="FS8" s="3"/>
      <c r="FT8" s="25">
        <v>0</v>
      </c>
      <c r="FU8" s="23">
        <f t="shared" si="62"/>
        <v>4</v>
      </c>
      <c r="FV8" s="83">
        <f t="shared" si="23"/>
        <v>0.06</v>
      </c>
      <c r="FW8" s="84">
        <f t="shared" si="24"/>
        <v>4</v>
      </c>
      <c r="FX8" s="134">
        <f t="shared" si="25"/>
        <v>1.2E-2</v>
      </c>
      <c r="FY8" s="3"/>
      <c r="FZ8" s="25">
        <v>0</v>
      </c>
      <c r="GA8" s="3"/>
      <c r="GB8" s="25">
        <v>0</v>
      </c>
      <c r="GC8" s="3"/>
      <c r="GD8" s="25">
        <v>0</v>
      </c>
      <c r="GE8" s="3">
        <v>2</v>
      </c>
      <c r="GF8" s="25">
        <v>0.2</v>
      </c>
      <c r="GG8" s="3"/>
      <c r="GH8" s="25">
        <v>0</v>
      </c>
      <c r="GI8" s="23">
        <f t="shared" si="63"/>
        <v>2</v>
      </c>
      <c r="GJ8" s="83">
        <f t="shared" si="27"/>
        <v>0.04</v>
      </c>
      <c r="GK8" s="109"/>
      <c r="GL8" s="110">
        <v>0</v>
      </c>
      <c r="GM8" s="109"/>
      <c r="GN8" s="110">
        <v>0</v>
      </c>
      <c r="GO8" s="3"/>
      <c r="GP8" s="25">
        <v>0</v>
      </c>
      <c r="GQ8" s="109"/>
      <c r="GR8" s="110">
        <v>0</v>
      </c>
      <c r="GS8" s="3"/>
      <c r="GT8" s="25">
        <v>0</v>
      </c>
      <c r="GU8" s="23">
        <f t="shared" si="64"/>
        <v>0</v>
      </c>
      <c r="GV8" s="83">
        <f t="shared" si="29"/>
        <v>0</v>
      </c>
      <c r="GW8" s="3"/>
      <c r="GX8" s="25">
        <v>0</v>
      </c>
      <c r="GY8" s="3"/>
      <c r="GZ8" s="25">
        <v>0</v>
      </c>
      <c r="HA8" s="3"/>
      <c r="HB8" s="25">
        <v>0</v>
      </c>
      <c r="HC8" s="3"/>
      <c r="HD8" s="25">
        <v>0</v>
      </c>
      <c r="HE8" s="3"/>
      <c r="HF8" s="25">
        <v>0</v>
      </c>
      <c r="HG8" s="23">
        <f t="shared" si="65"/>
        <v>0</v>
      </c>
      <c r="HH8" s="83">
        <f t="shared" si="31"/>
        <v>0</v>
      </c>
      <c r="HI8" s="3"/>
      <c r="HJ8" s="25">
        <v>0</v>
      </c>
      <c r="HK8" s="3"/>
      <c r="HL8" s="25">
        <v>0</v>
      </c>
      <c r="HM8" s="3"/>
      <c r="HN8" s="25">
        <v>0</v>
      </c>
      <c r="HO8" s="3"/>
      <c r="HP8" s="25">
        <v>0</v>
      </c>
      <c r="HQ8" s="3"/>
      <c r="HR8" s="25">
        <v>0</v>
      </c>
      <c r="HS8" s="23">
        <f t="shared" si="0"/>
        <v>0</v>
      </c>
      <c r="HT8" s="83">
        <f t="shared" si="1"/>
        <v>0</v>
      </c>
      <c r="HU8" s="84">
        <f t="shared" si="32"/>
        <v>2</v>
      </c>
      <c r="HV8" s="134">
        <f t="shared" si="33"/>
        <v>0.01</v>
      </c>
      <c r="HW8" s="3"/>
      <c r="HX8" s="25">
        <v>0</v>
      </c>
      <c r="HY8" s="3"/>
      <c r="HZ8" s="25">
        <v>0</v>
      </c>
      <c r="IA8" s="3"/>
      <c r="IB8" s="25">
        <v>0</v>
      </c>
      <c r="IC8" s="3"/>
      <c r="ID8" s="25">
        <v>0</v>
      </c>
      <c r="IE8" s="3"/>
      <c r="IF8" s="25">
        <v>0</v>
      </c>
      <c r="IG8" s="23">
        <f t="shared" si="66"/>
        <v>0</v>
      </c>
      <c r="IH8" s="83">
        <f t="shared" si="35"/>
        <v>0</v>
      </c>
      <c r="II8" s="3"/>
      <c r="IJ8" s="25">
        <v>0</v>
      </c>
      <c r="IK8" s="3"/>
      <c r="IL8" s="25">
        <v>0</v>
      </c>
      <c r="IM8" s="3"/>
      <c r="IN8" s="25">
        <v>0</v>
      </c>
      <c r="IO8" s="3"/>
      <c r="IP8" s="25">
        <v>0</v>
      </c>
      <c r="IQ8" s="3"/>
      <c r="IR8" s="25">
        <v>0</v>
      </c>
      <c r="IS8" s="23">
        <f t="shared" si="67"/>
        <v>0</v>
      </c>
      <c r="IT8" s="83">
        <f t="shared" si="37"/>
        <v>0</v>
      </c>
      <c r="IU8" s="3"/>
      <c r="IV8" s="25">
        <v>0</v>
      </c>
      <c r="IW8" s="3"/>
      <c r="IX8" s="25">
        <v>0</v>
      </c>
      <c r="IY8" s="3"/>
      <c r="IZ8" s="25">
        <v>0</v>
      </c>
      <c r="JA8" s="3"/>
      <c r="JB8" s="25">
        <v>0</v>
      </c>
      <c r="JC8" s="3"/>
      <c r="JD8" s="25">
        <v>0</v>
      </c>
      <c r="JE8" s="23">
        <f t="shared" si="68"/>
        <v>0</v>
      </c>
      <c r="JF8" s="83">
        <f t="shared" si="39"/>
        <v>0</v>
      </c>
      <c r="JG8" s="3"/>
      <c r="JH8" s="25">
        <v>0</v>
      </c>
      <c r="JI8" s="3"/>
      <c r="JJ8" s="25">
        <v>0</v>
      </c>
      <c r="JK8" s="190"/>
      <c r="JL8" s="191">
        <v>0</v>
      </c>
      <c r="JM8" s="190"/>
      <c r="JN8" s="191">
        <v>0</v>
      </c>
      <c r="JO8" s="190"/>
      <c r="JP8" s="191">
        <v>0</v>
      </c>
      <c r="JQ8" s="23">
        <f t="shared" si="69"/>
        <v>0</v>
      </c>
      <c r="JR8" s="83">
        <f t="shared" si="41"/>
        <v>0</v>
      </c>
      <c r="JS8" s="3"/>
      <c r="JT8" s="25">
        <v>0</v>
      </c>
      <c r="JU8" s="3"/>
      <c r="JV8" s="25">
        <v>0</v>
      </c>
      <c r="JW8" s="3"/>
      <c r="JX8" s="25">
        <v>0</v>
      </c>
      <c r="JY8" s="23">
        <f t="shared" si="42"/>
        <v>0</v>
      </c>
      <c r="JZ8" s="83">
        <f t="shared" si="43"/>
        <v>0</v>
      </c>
      <c r="KA8" s="84">
        <f t="shared" si="44"/>
        <v>0</v>
      </c>
      <c r="KB8" s="134">
        <f t="shared" si="45"/>
        <v>0</v>
      </c>
      <c r="KC8" s="3"/>
      <c r="KD8" s="25">
        <v>0</v>
      </c>
      <c r="KE8" s="3"/>
      <c r="KF8" s="25">
        <v>0</v>
      </c>
      <c r="KG8" s="23">
        <f t="shared" si="46"/>
        <v>0</v>
      </c>
      <c r="KH8" s="83">
        <f t="shared" si="47"/>
        <v>0</v>
      </c>
      <c r="KI8" s="3"/>
      <c r="KJ8" s="25">
        <v>0</v>
      </c>
      <c r="KK8" s="3"/>
      <c r="KL8" s="25">
        <v>0</v>
      </c>
      <c r="KM8" s="3"/>
      <c r="KN8" s="25">
        <v>0</v>
      </c>
      <c r="KO8" s="3"/>
      <c r="KP8" s="25">
        <v>0</v>
      </c>
      <c r="KQ8" s="3"/>
      <c r="KR8" s="25">
        <v>0</v>
      </c>
      <c r="KS8" s="23">
        <f t="shared" si="70"/>
        <v>0</v>
      </c>
      <c r="KT8" s="83">
        <f t="shared" si="49"/>
        <v>0</v>
      </c>
      <c r="KU8" s="3"/>
      <c r="KV8" s="25">
        <v>0</v>
      </c>
      <c r="KW8" s="3"/>
      <c r="KX8" s="25">
        <v>0</v>
      </c>
      <c r="KY8" s="3"/>
      <c r="KZ8" s="25">
        <v>0</v>
      </c>
      <c r="LA8" s="3"/>
      <c r="LB8" s="25">
        <v>0</v>
      </c>
      <c r="LC8" s="3"/>
      <c r="LD8" s="25">
        <v>0</v>
      </c>
      <c r="LE8" s="23">
        <f t="shared" si="71"/>
        <v>0</v>
      </c>
      <c r="LF8" s="83">
        <f t="shared" si="51"/>
        <v>0</v>
      </c>
      <c r="LG8" s="3"/>
      <c r="LH8" s="25">
        <v>0</v>
      </c>
      <c r="LI8" s="3"/>
      <c r="LJ8" s="25">
        <v>0</v>
      </c>
      <c r="LK8" s="3"/>
      <c r="LL8" s="25">
        <v>0</v>
      </c>
      <c r="LM8" s="3"/>
      <c r="LN8" s="25">
        <v>0</v>
      </c>
      <c r="LO8" s="3"/>
      <c r="LP8" s="25">
        <v>0</v>
      </c>
      <c r="LQ8" s="23">
        <f t="shared" si="72"/>
        <v>0</v>
      </c>
      <c r="LR8" s="83">
        <f t="shared" si="53"/>
        <v>0</v>
      </c>
      <c r="LS8" s="3"/>
      <c r="LT8" s="25">
        <v>0</v>
      </c>
      <c r="LU8" s="3"/>
      <c r="LV8" s="25">
        <v>0</v>
      </c>
      <c r="LW8" s="3"/>
      <c r="LX8" s="25">
        <v>0</v>
      </c>
      <c r="LY8" s="3"/>
      <c r="LZ8" s="25">
        <v>0</v>
      </c>
      <c r="MA8" s="3"/>
      <c r="MB8" s="25">
        <v>0</v>
      </c>
      <c r="MC8" s="23">
        <f t="shared" si="73"/>
        <v>0</v>
      </c>
      <c r="MD8" s="83">
        <f t="shared" si="55"/>
        <v>0</v>
      </c>
      <c r="ME8" s="84">
        <f t="shared" si="56"/>
        <v>0</v>
      </c>
      <c r="MF8" s="134">
        <f t="shared" si="57"/>
        <v>0</v>
      </c>
    </row>
    <row r="9" spans="2:344">
      <c r="B9" s="2" t="s">
        <v>56</v>
      </c>
      <c r="C9" s="12"/>
      <c r="D9" s="3"/>
      <c r="E9" s="3"/>
      <c r="F9" s="3"/>
      <c r="G9" s="3"/>
      <c r="H9" s="16"/>
      <c r="I9" s="16"/>
      <c r="J9" s="3"/>
      <c r="K9" s="3"/>
      <c r="L9" s="3"/>
      <c r="M9" s="3"/>
      <c r="N9" s="5"/>
      <c r="O9" s="3"/>
      <c r="P9" s="3"/>
      <c r="Q9" s="16"/>
      <c r="R9" s="16"/>
      <c r="S9" s="3"/>
      <c r="T9" s="25">
        <v>0</v>
      </c>
      <c r="U9" s="3"/>
      <c r="V9" s="25">
        <v>0</v>
      </c>
      <c r="W9" s="3"/>
      <c r="X9" s="25">
        <v>0</v>
      </c>
      <c r="Y9" s="3"/>
      <c r="Z9" s="25">
        <v>0</v>
      </c>
      <c r="AA9" s="3"/>
      <c r="AB9" s="25">
        <v>0</v>
      </c>
      <c r="AC9" s="22"/>
      <c r="AD9" s="23"/>
      <c r="AE9" s="3"/>
      <c r="AF9" s="25">
        <v>0</v>
      </c>
      <c r="AG9" s="3"/>
      <c r="AH9" s="25">
        <v>0</v>
      </c>
      <c r="AI9" s="3"/>
      <c r="AJ9" s="25">
        <v>0</v>
      </c>
      <c r="AK9" s="3"/>
      <c r="AL9" s="25">
        <v>0</v>
      </c>
      <c r="AM9" s="3"/>
      <c r="AN9" s="25">
        <v>0</v>
      </c>
      <c r="AO9" s="23"/>
      <c r="AP9" s="23"/>
      <c r="AQ9" s="3"/>
      <c r="AR9" s="25">
        <v>0</v>
      </c>
      <c r="AS9" s="3"/>
      <c r="AT9" s="25">
        <v>0</v>
      </c>
      <c r="AU9" s="3"/>
      <c r="AV9" s="25">
        <v>0</v>
      </c>
      <c r="AW9" s="3"/>
      <c r="AX9" s="25">
        <v>0</v>
      </c>
      <c r="AY9" s="3"/>
      <c r="AZ9" s="25">
        <v>0</v>
      </c>
      <c r="BA9" s="23"/>
      <c r="BB9" s="23"/>
      <c r="BC9" s="3"/>
      <c r="BD9" s="25">
        <v>0</v>
      </c>
      <c r="BE9" s="3"/>
      <c r="BF9" s="25">
        <v>0</v>
      </c>
      <c r="BG9" s="3"/>
      <c r="BH9" s="25">
        <v>0</v>
      </c>
      <c r="BI9" s="3"/>
      <c r="BJ9" s="25">
        <v>0</v>
      </c>
      <c r="BK9" s="3"/>
      <c r="BL9" s="25">
        <v>0</v>
      </c>
      <c r="BM9" s="23"/>
      <c r="BN9" s="23"/>
      <c r="BO9" s="72">
        <f t="shared" ref="BO9" si="78">SUM(O9,S9,U9,W9,Y9,AA9,AE9,AG9,AI9,AK9,AM9,AQ9,AS9,AU9,AW9,AY9,BC9,BE9, BG9, BI9, BK9)</f>
        <v>0</v>
      </c>
      <c r="BP9" s="204">
        <f t="shared" ref="BP9" si="79">AVERAGE(P9,T9,V9,X9,Z9,AB9,AF9,AH9,AJ9,AL9,AN9,AR9,AT9,AV9,AX9,AZ9,BD9,BF9, BH9, BJ9, BL9)</f>
        <v>0</v>
      </c>
      <c r="BQ9" s="3"/>
      <c r="BR9" s="25">
        <v>0</v>
      </c>
      <c r="BS9" s="3"/>
      <c r="BT9" s="25">
        <v>1</v>
      </c>
      <c r="BU9" s="3"/>
      <c r="BV9" s="25">
        <v>0</v>
      </c>
      <c r="BW9" s="3"/>
      <c r="BX9" s="25">
        <v>0</v>
      </c>
      <c r="BY9" s="3"/>
      <c r="BZ9" s="3">
        <v>0</v>
      </c>
      <c r="CA9" s="23">
        <f>SUM(BQ9,BS9,BU9,BW9,BY9)</f>
        <v>0</v>
      </c>
      <c r="CB9" s="83">
        <f>AVERAGE(BR9,BT9,BV9,BX9,BZ9)</f>
        <v>0.2</v>
      </c>
      <c r="CC9" s="3"/>
      <c r="CD9" s="25">
        <v>0</v>
      </c>
      <c r="CE9" s="3"/>
      <c r="CF9" s="25">
        <v>0</v>
      </c>
      <c r="CG9" s="3"/>
      <c r="CH9" s="25">
        <v>1</v>
      </c>
      <c r="CI9" s="3"/>
      <c r="CJ9" s="25">
        <v>1</v>
      </c>
      <c r="CK9" s="109">
        <v>0</v>
      </c>
      <c r="CL9" s="109">
        <v>0</v>
      </c>
      <c r="CM9" s="23">
        <f>SUM(CC9,CE9,CG9,CI9,CK9)</f>
        <v>0</v>
      </c>
      <c r="CN9" s="83">
        <f>AVERAGE(CD9,CF9,CH9,CJ9,CL9)</f>
        <v>0.4</v>
      </c>
      <c r="CO9" s="109"/>
      <c r="CP9" s="110">
        <v>0</v>
      </c>
      <c r="CQ9" s="3"/>
      <c r="CR9" s="25">
        <v>1</v>
      </c>
      <c r="CS9" s="114"/>
      <c r="CT9" s="115">
        <v>0</v>
      </c>
      <c r="CU9" s="114"/>
      <c r="CV9" s="115">
        <v>0</v>
      </c>
      <c r="CW9" s="3"/>
      <c r="CX9" s="3">
        <v>0</v>
      </c>
      <c r="CY9" s="23">
        <f t="shared" si="9"/>
        <v>0</v>
      </c>
      <c r="CZ9" s="83">
        <f t="shared" si="10"/>
        <v>0.25</v>
      </c>
      <c r="DA9" s="3"/>
      <c r="DB9" s="25">
        <v>0</v>
      </c>
      <c r="DC9" s="3"/>
      <c r="DD9" s="25">
        <v>0</v>
      </c>
      <c r="DE9" s="3"/>
      <c r="DF9" s="25">
        <v>0</v>
      </c>
      <c r="DG9" s="3"/>
      <c r="DH9" s="25">
        <v>1</v>
      </c>
      <c r="DI9" s="3"/>
      <c r="DJ9" s="25">
        <v>1</v>
      </c>
      <c r="DK9" s="23">
        <f t="shared" ref="DK9" si="80">SUM(DA9,DC9,DE9,DG9,DI9)</f>
        <v>0</v>
      </c>
      <c r="DL9" s="83">
        <f t="shared" ref="DL9" si="81">AVERAGE(DB9,DD9,DF9,DH9,DJ9)</f>
        <v>0.4</v>
      </c>
      <c r="DM9" s="109"/>
      <c r="DN9" s="109">
        <v>0</v>
      </c>
      <c r="DO9" s="109"/>
      <c r="DP9" s="109">
        <v>0</v>
      </c>
      <c r="DQ9" s="84">
        <f t="shared" ref="DQ9" si="82">SUM(BQ9,BS9,BU9,BW9,BY9,CC9,CE9,CG9,CI9,CK9,CO9,CQ9,CS9,CU9,CW9,DA9,DC9,DE9,DG9,DI9,DM9,DO9)</f>
        <v>0</v>
      </c>
      <c r="DR9" s="85">
        <f t="shared" ref="DR9" si="83">AVERAGE(BR9,BT9,BV9,BX9,BZ9,CD9,CF9,CH9,CJ9,CR9,CT9,CV9,CX9,DB9,DD9,DF9,DH9,DJ9)</f>
        <v>0.33333333333333331</v>
      </c>
      <c r="DS9" s="109"/>
      <c r="DT9" s="109">
        <v>0</v>
      </c>
      <c r="DU9" s="3"/>
      <c r="DV9" s="25">
        <v>0.6</v>
      </c>
      <c r="DW9" s="3"/>
      <c r="DX9" s="32">
        <v>1</v>
      </c>
      <c r="DY9" s="23">
        <f t="shared" ref="DY9" si="84">SUM(DS9,DU9,DW9)</f>
        <v>0</v>
      </c>
      <c r="DZ9" s="205">
        <f t="shared" si="15"/>
        <v>0.8</v>
      </c>
      <c r="EA9" s="3"/>
      <c r="EB9" s="25">
        <v>0</v>
      </c>
      <c r="EC9" s="3"/>
      <c r="ED9" s="25">
        <v>0</v>
      </c>
      <c r="EE9" s="3"/>
      <c r="EF9" s="25">
        <v>0</v>
      </c>
      <c r="EG9" s="3"/>
      <c r="EH9" s="25">
        <v>0</v>
      </c>
      <c r="EI9" s="3"/>
      <c r="EJ9" s="25">
        <v>0.8</v>
      </c>
      <c r="EK9" s="23">
        <f>SUM(EA9,EC9,EE9,EG9,EI9)</f>
        <v>0</v>
      </c>
      <c r="EL9" s="83">
        <f>AVERAGE(EB9,ED9,EF9,EH9,EJ9)</f>
        <v>0.16</v>
      </c>
      <c r="EM9" s="109"/>
      <c r="EN9" s="110">
        <v>0</v>
      </c>
      <c r="EO9" s="109"/>
      <c r="EP9" s="110">
        <v>0</v>
      </c>
      <c r="EQ9" s="109"/>
      <c r="ER9" s="110">
        <v>0</v>
      </c>
      <c r="ES9" s="3"/>
      <c r="ET9" s="25">
        <v>0</v>
      </c>
      <c r="EU9" s="3"/>
      <c r="EV9" s="25">
        <v>0.4</v>
      </c>
      <c r="EW9" s="23">
        <f>SUM(EM9,EO9,EQ9,ES9,EU9)</f>
        <v>0</v>
      </c>
      <c r="EX9" s="83">
        <f>AVERAGE(EN9,EP9,ER9,ET9,EV9)</f>
        <v>0.08</v>
      </c>
      <c r="EY9" s="3"/>
      <c r="EZ9" s="25">
        <v>0.6</v>
      </c>
      <c r="FA9" s="3"/>
      <c r="FB9" s="25">
        <v>0.6</v>
      </c>
      <c r="FC9" s="3"/>
      <c r="FD9" s="25">
        <v>0.6</v>
      </c>
      <c r="FE9" s="11"/>
      <c r="FF9" s="25">
        <v>0.6</v>
      </c>
      <c r="FG9" s="3"/>
      <c r="FH9" s="25">
        <v>0</v>
      </c>
      <c r="FI9" s="23">
        <f t="shared" si="76"/>
        <v>0</v>
      </c>
      <c r="FJ9" s="83">
        <f t="shared" si="77"/>
        <v>0.48</v>
      </c>
      <c r="FK9" s="3"/>
      <c r="FL9" s="25">
        <v>0</v>
      </c>
      <c r="FM9" s="3"/>
      <c r="FN9" s="25">
        <v>0</v>
      </c>
      <c r="FO9" s="3"/>
      <c r="FP9" s="25">
        <v>0</v>
      </c>
      <c r="FQ9" s="3"/>
      <c r="FR9" s="25">
        <v>0</v>
      </c>
      <c r="FS9" s="3"/>
      <c r="FT9" s="25">
        <v>0</v>
      </c>
      <c r="FU9" s="23">
        <f>SUM(FK9,FM9,FO9,FQ9,FS9)</f>
        <v>0</v>
      </c>
      <c r="FV9" s="83">
        <f>AVERAGE(FL9,FN9,FP9,FR9,FT9)</f>
        <v>0</v>
      </c>
      <c r="FW9" s="96">
        <f t="shared" ref="FW9" si="85">SUM(DY9,EK9,EW9,FI9,FU9)</f>
        <v>0</v>
      </c>
      <c r="FX9" s="140">
        <f t="shared" ref="FX9" si="86">AVERAGE(DZ9,EL9,EX9,FJ9,FV9)</f>
        <v>0.30399999999999999</v>
      </c>
      <c r="FY9" s="36"/>
      <c r="FZ9" s="92">
        <v>1</v>
      </c>
      <c r="GA9" s="36"/>
      <c r="GB9" s="92">
        <v>1</v>
      </c>
      <c r="GC9" s="36"/>
      <c r="GD9" s="92">
        <v>1</v>
      </c>
      <c r="GE9" s="36"/>
      <c r="GF9" s="92">
        <v>0.8</v>
      </c>
      <c r="GG9" s="36"/>
      <c r="GH9" s="92">
        <v>1</v>
      </c>
      <c r="GI9" s="93">
        <f>SUM(FY9,GA9,GC9,GE9,GG9)</f>
        <v>0</v>
      </c>
      <c r="GJ9" s="95">
        <f>AVERAGE(FZ9,GB9,GD9,GF9,GH9)</f>
        <v>0.96</v>
      </c>
      <c r="GK9" s="111"/>
      <c r="GL9" s="110">
        <v>0</v>
      </c>
      <c r="GM9" s="109"/>
      <c r="GN9" s="110">
        <v>0</v>
      </c>
      <c r="GO9" s="36"/>
      <c r="GP9" s="92">
        <v>1</v>
      </c>
      <c r="GQ9" s="111"/>
      <c r="GR9" s="112">
        <v>0</v>
      </c>
      <c r="GS9" s="36"/>
      <c r="GT9" s="92">
        <v>1</v>
      </c>
      <c r="GU9" s="93">
        <f>SUM(GK9,GM9,GO9,GQ9,GS9)</f>
        <v>0</v>
      </c>
      <c r="GV9" s="95">
        <f>AVERAGE(GL9,GN9,GP9,GR9,GT9)</f>
        <v>0.4</v>
      </c>
      <c r="GW9" s="36"/>
      <c r="GX9" s="92">
        <v>0.9</v>
      </c>
      <c r="GY9" s="36"/>
      <c r="GZ9" s="92">
        <v>0</v>
      </c>
      <c r="HA9" s="36">
        <v>0</v>
      </c>
      <c r="HB9" s="92">
        <v>1</v>
      </c>
      <c r="HC9" s="36">
        <v>0</v>
      </c>
      <c r="HD9" s="92">
        <v>1</v>
      </c>
      <c r="HE9" s="36"/>
      <c r="HF9" s="92">
        <v>1</v>
      </c>
      <c r="HG9" s="93">
        <f>SUM(GW9,GY9,HA9,HC9,HE9)</f>
        <v>0</v>
      </c>
      <c r="HH9" s="95">
        <f>AVERAGE(GX9,GZ9,HB9,HD9,HF9)</f>
        <v>0.78</v>
      </c>
      <c r="HI9" s="36"/>
      <c r="HJ9" s="92">
        <v>0.6</v>
      </c>
      <c r="HK9" s="36"/>
      <c r="HL9" s="92">
        <v>1</v>
      </c>
      <c r="HM9" s="36"/>
      <c r="HN9" s="92">
        <v>1</v>
      </c>
      <c r="HO9" s="36"/>
      <c r="HP9" s="92">
        <v>1</v>
      </c>
      <c r="HQ9" s="36"/>
      <c r="HR9" s="92">
        <v>0</v>
      </c>
      <c r="HS9" s="93">
        <f t="shared" ref="HS9" si="87">SUM(HI9,HK9,HM9,HO9,HQ9)</f>
        <v>0</v>
      </c>
      <c r="HT9" s="95">
        <f t="shared" ref="HT9" si="88">AVERAGE(HJ9,HL9,HN9,HP9,HR9)</f>
        <v>0.72</v>
      </c>
      <c r="HU9" s="84">
        <f t="shared" ref="HU9" si="89">SUM(GI9,GU9,HG9,HS9)</f>
        <v>0</v>
      </c>
      <c r="HV9" s="134">
        <f t="shared" ref="HV9" si="90">AVERAGE(GJ9,GV9,HH9,HT9)</f>
        <v>0.71499999999999986</v>
      </c>
      <c r="HW9" s="36"/>
      <c r="HX9" s="25">
        <v>0</v>
      </c>
      <c r="HY9" s="36"/>
      <c r="HZ9" s="25">
        <v>0</v>
      </c>
      <c r="IA9" s="36"/>
      <c r="IB9" s="25">
        <v>0</v>
      </c>
      <c r="IC9" s="36"/>
      <c r="ID9" s="25">
        <v>0</v>
      </c>
      <c r="IE9" s="36"/>
      <c r="IF9" s="25">
        <v>0</v>
      </c>
      <c r="IG9" s="93">
        <f>SUM(HW9,HY9,IA9,IC9,IE9)</f>
        <v>0</v>
      </c>
      <c r="IH9" s="95">
        <f>AVERAGE(HX9,HZ9,IB9,ID9,IF9)</f>
        <v>0</v>
      </c>
      <c r="II9" s="36"/>
      <c r="IJ9" s="25">
        <v>0</v>
      </c>
      <c r="IK9" s="36"/>
      <c r="IL9" s="25">
        <v>0</v>
      </c>
      <c r="IM9" s="36"/>
      <c r="IN9" s="25">
        <v>0</v>
      </c>
      <c r="IO9" s="36"/>
      <c r="IP9" s="25">
        <v>0</v>
      </c>
      <c r="IQ9" s="36"/>
      <c r="IR9" s="25">
        <v>0</v>
      </c>
      <c r="IS9" s="93">
        <f>SUM(II9,IK9,IM9,IO9,IQ9)</f>
        <v>0</v>
      </c>
      <c r="IT9" s="95">
        <f>AVERAGE(IJ9,IL9,IN9,IP9,IR9)</f>
        <v>0</v>
      </c>
      <c r="IU9" s="36"/>
      <c r="IV9" s="25">
        <v>0</v>
      </c>
      <c r="IW9" s="126"/>
      <c r="IX9" s="25">
        <v>0.6</v>
      </c>
      <c r="IY9" s="36"/>
      <c r="IZ9" s="25">
        <v>0</v>
      </c>
      <c r="JA9" s="206"/>
      <c r="JB9" s="207">
        <v>0.8</v>
      </c>
      <c r="JC9" s="206"/>
      <c r="JD9" s="207">
        <v>0.8</v>
      </c>
      <c r="JE9" s="93">
        <f>SUM(IU9,IW9,IY9,JA9,JC9)</f>
        <v>0</v>
      </c>
      <c r="JF9" s="95">
        <f>AVERAGE(IV9,IX9,IZ9,JB9,JD9)</f>
        <v>0.44000000000000006</v>
      </c>
      <c r="JG9" s="3"/>
      <c r="JH9" s="25">
        <v>1</v>
      </c>
      <c r="JI9" s="3"/>
      <c r="JJ9" s="25">
        <v>1</v>
      </c>
      <c r="JK9" s="192"/>
      <c r="JL9" s="191">
        <v>0</v>
      </c>
      <c r="JM9" s="192"/>
      <c r="JN9" s="191">
        <v>0</v>
      </c>
      <c r="JO9" s="192"/>
      <c r="JP9" s="191">
        <v>0</v>
      </c>
      <c r="JQ9" s="93">
        <f>SUM(JG9,JI9,JK9,JM9,JO9)</f>
        <v>0</v>
      </c>
      <c r="JR9" s="95">
        <f>AVERAGE(JH9,JJ9,JL9,JN9,JP9)</f>
        <v>0.4</v>
      </c>
      <c r="JS9" s="36"/>
      <c r="JT9" s="25">
        <v>0</v>
      </c>
      <c r="JU9" s="36"/>
      <c r="JV9" s="25">
        <v>0</v>
      </c>
      <c r="JW9" s="36"/>
      <c r="JX9" s="25">
        <v>0</v>
      </c>
      <c r="JY9" s="23">
        <f t="shared" ref="JY9" si="91">SUM(JS9,JU9,JW9)</f>
        <v>0</v>
      </c>
      <c r="JZ9" s="83">
        <f t="shared" ref="JZ9" si="92">AVERAGE(JT9,JV9,JX9)</f>
        <v>0</v>
      </c>
      <c r="KA9" s="84">
        <f t="shared" ref="KA9" si="93">SUM(IG9,IS9,JE9,JQ9,JY9)</f>
        <v>0</v>
      </c>
      <c r="KB9" s="134">
        <f t="shared" ref="KB9" si="94">AVERAGE(IH9,IT9,JF9,JR9,JZ9)</f>
        <v>0.16800000000000001</v>
      </c>
      <c r="KC9" s="36"/>
      <c r="KD9" s="25">
        <v>0</v>
      </c>
      <c r="KE9" s="3"/>
      <c r="KF9" s="25">
        <v>0</v>
      </c>
      <c r="KG9" s="23">
        <f t="shared" ref="KG9" si="95">SUM(KC9,KE9)</f>
        <v>0</v>
      </c>
      <c r="KH9" s="83">
        <f t="shared" ref="KH9" si="96">AVERAGE(KB9,KD9,KF9)</f>
        <v>5.6000000000000001E-2</v>
      </c>
      <c r="KI9" s="3"/>
      <c r="KJ9" s="25">
        <v>0</v>
      </c>
      <c r="KK9" s="3"/>
      <c r="KL9" s="25">
        <v>0</v>
      </c>
      <c r="KM9" s="3"/>
      <c r="KN9" s="25">
        <v>0.5</v>
      </c>
      <c r="KO9" s="3"/>
      <c r="KP9" s="25">
        <v>0.5</v>
      </c>
      <c r="KQ9" s="3"/>
      <c r="KR9" s="25">
        <v>0</v>
      </c>
      <c r="KS9" s="23">
        <f t="shared" ref="KS9" si="97">SUM(KI9,KK9,KM9,KO9,KQ9)</f>
        <v>0</v>
      </c>
      <c r="KT9" s="83">
        <f t="shared" ref="KT9" si="98">AVERAGE(KJ9,KL9,KN9,KP9,KR9)</f>
        <v>0.2</v>
      </c>
      <c r="KU9" s="3"/>
      <c r="KV9" s="25">
        <v>0</v>
      </c>
      <c r="KW9" s="3"/>
      <c r="KX9" s="25">
        <v>0</v>
      </c>
      <c r="KY9" s="3"/>
      <c r="KZ9" s="25">
        <v>0</v>
      </c>
      <c r="LA9" s="3"/>
      <c r="LB9" s="25">
        <v>0</v>
      </c>
      <c r="LC9" s="3"/>
      <c r="LD9" s="25">
        <v>0</v>
      </c>
      <c r="LE9" s="23">
        <f t="shared" ref="LE9" si="99">SUM(KU9,KW9,KY9,LA9,LC9)</f>
        <v>0</v>
      </c>
      <c r="LF9" s="83">
        <f t="shared" ref="LF9" si="100">AVERAGE(KV9,KX9,KZ9,LB9,LD9)</f>
        <v>0</v>
      </c>
      <c r="LG9" s="3"/>
      <c r="LH9" s="25">
        <v>0</v>
      </c>
      <c r="LI9" s="3"/>
      <c r="LJ9" s="25">
        <v>0</v>
      </c>
      <c r="LK9" s="3"/>
      <c r="LL9" s="25">
        <v>0</v>
      </c>
      <c r="LM9" s="3"/>
      <c r="LN9" s="25">
        <v>0</v>
      </c>
      <c r="LO9" s="3"/>
      <c r="LP9" s="25">
        <v>0</v>
      </c>
      <c r="LQ9" s="23">
        <f t="shared" ref="LQ9" si="101">SUM(LG9,LI9,LK9,LM9,LO9)</f>
        <v>0</v>
      </c>
      <c r="LR9" s="83">
        <f t="shared" ref="LR9" si="102">AVERAGE(LH9,LJ9,LL9,LN9,LP9)</f>
        <v>0</v>
      </c>
      <c r="LS9" s="3"/>
      <c r="LT9" s="25">
        <v>0</v>
      </c>
      <c r="LU9" s="3"/>
      <c r="LV9" s="25">
        <v>0</v>
      </c>
      <c r="LW9" s="3"/>
      <c r="LX9" s="25">
        <v>0</v>
      </c>
      <c r="LY9" s="3"/>
      <c r="LZ9" s="25">
        <v>0</v>
      </c>
      <c r="MA9" s="3"/>
      <c r="MB9" s="25">
        <v>0</v>
      </c>
      <c r="MC9" s="23">
        <f t="shared" ref="MC9" si="103">SUM(LS9,LU9,LW9,LY9,MA9)</f>
        <v>0</v>
      </c>
      <c r="MD9" s="83">
        <f t="shared" ref="MD9" si="104">AVERAGE(LT9,LV9,LX9,LZ9,MB9)</f>
        <v>0</v>
      </c>
      <c r="ME9" s="84">
        <f t="shared" ref="ME9" si="105">SUM(KG9,KS9,LE9,LQ9,MC9)</f>
        <v>0</v>
      </c>
      <c r="MF9" s="134">
        <f t="shared" ref="MF9" si="106">AVERAGE(KH9,KT9,LF9,LR9,MD9)</f>
        <v>5.1200000000000002E-2</v>
      </c>
    </row>
    <row r="10" spans="2:344">
      <c r="B10" s="2" t="s">
        <v>21</v>
      </c>
      <c r="C10" s="12"/>
      <c r="D10" s="2"/>
      <c r="E10" s="3"/>
      <c r="F10" s="3"/>
      <c r="G10" s="3"/>
      <c r="H10" s="16"/>
      <c r="I10" s="16"/>
      <c r="J10" s="3"/>
      <c r="K10" s="3"/>
      <c r="L10" s="3"/>
      <c r="M10" s="3"/>
      <c r="N10" s="5">
        <f>SUM(D10:M10)</f>
        <v>0</v>
      </c>
      <c r="O10" s="3"/>
      <c r="P10" s="3"/>
      <c r="Q10" s="16"/>
      <c r="R10" s="16"/>
      <c r="S10" s="3"/>
      <c r="T10" s="25">
        <v>0</v>
      </c>
      <c r="U10" s="3"/>
      <c r="V10" s="25">
        <v>0</v>
      </c>
      <c r="W10" s="3"/>
      <c r="X10" s="25">
        <v>0</v>
      </c>
      <c r="Y10" s="3"/>
      <c r="Z10" s="25">
        <v>0</v>
      </c>
      <c r="AA10" s="3"/>
      <c r="AB10" s="25">
        <v>0</v>
      </c>
      <c r="AC10" s="22"/>
      <c r="AD10" s="23"/>
      <c r="AE10" s="3"/>
      <c r="AF10" s="25">
        <v>0</v>
      </c>
      <c r="AG10" s="3"/>
      <c r="AH10" s="25">
        <v>0</v>
      </c>
      <c r="AI10" s="3"/>
      <c r="AJ10" s="25">
        <v>0</v>
      </c>
      <c r="AK10" s="3"/>
      <c r="AL10" s="25">
        <v>0</v>
      </c>
      <c r="AM10" s="3"/>
      <c r="AN10" s="25">
        <v>0</v>
      </c>
      <c r="AO10" s="23"/>
      <c r="AP10" s="23"/>
      <c r="AQ10" s="3"/>
      <c r="AR10" s="25">
        <v>0</v>
      </c>
      <c r="AS10" s="3"/>
      <c r="AT10" s="25">
        <v>0</v>
      </c>
      <c r="AU10" s="3"/>
      <c r="AV10" s="25">
        <v>0</v>
      </c>
      <c r="AW10" s="3"/>
      <c r="AX10" s="25">
        <v>0</v>
      </c>
      <c r="AY10" s="3"/>
      <c r="AZ10" s="25">
        <v>0</v>
      </c>
      <c r="BA10" s="23"/>
      <c r="BB10" s="23"/>
      <c r="BC10" s="3"/>
      <c r="BD10" s="25">
        <v>0</v>
      </c>
      <c r="BE10" s="3"/>
      <c r="BF10" s="25">
        <v>0</v>
      </c>
      <c r="BG10" s="3"/>
      <c r="BH10" s="25">
        <v>0</v>
      </c>
      <c r="BI10" s="3"/>
      <c r="BJ10" s="25">
        <v>0</v>
      </c>
      <c r="BK10" s="3"/>
      <c r="BL10" s="25">
        <v>0</v>
      </c>
      <c r="BM10" s="23"/>
      <c r="BN10" s="23"/>
      <c r="BO10" s="72">
        <f>SUM(O10,S10,U10,W10,Y10,AA10,AE10,AG10,AI10,AK10,AM10,AQ10,AS10,AU10,AW10,AY10,BC10,BE10, BG10, BI10, BK10)</f>
        <v>0</v>
      </c>
      <c r="BP10" s="204">
        <f>AVERAGE(P10,T10,V10,X10,Z10,AB10,AF10,AH10,AJ10,AL10,AN10,AR10,AT10,AV10,AX10,AZ10,BD10,BF10, BH10, BJ10, BL10)</f>
        <v>0</v>
      </c>
      <c r="BQ10" s="3"/>
      <c r="BR10" s="25">
        <v>0</v>
      </c>
      <c r="BS10" s="3"/>
      <c r="BT10" s="25">
        <v>0</v>
      </c>
      <c r="BU10" s="3"/>
      <c r="BV10" s="25">
        <v>0</v>
      </c>
      <c r="BW10" s="3"/>
      <c r="BX10" s="25">
        <v>0</v>
      </c>
      <c r="BY10" s="3"/>
      <c r="BZ10" s="3">
        <v>0</v>
      </c>
      <c r="CA10" s="23">
        <f>SUM(BQ10,BS10,BU10,BW10,BY10)</f>
        <v>0</v>
      </c>
      <c r="CB10" s="83">
        <f>AVERAGE(BR10,BT10,BV10,BX10,BZ10)</f>
        <v>0</v>
      </c>
      <c r="CC10" s="3"/>
      <c r="CD10" s="25">
        <v>0</v>
      </c>
      <c r="CE10" s="3"/>
      <c r="CF10" s="25">
        <v>0</v>
      </c>
      <c r="CG10" s="3"/>
      <c r="CH10" s="25">
        <v>0</v>
      </c>
      <c r="CI10" s="3"/>
      <c r="CJ10" s="25">
        <v>0</v>
      </c>
      <c r="CK10" s="109">
        <v>0</v>
      </c>
      <c r="CL10" s="109">
        <v>0</v>
      </c>
      <c r="CM10" s="23">
        <f>SUM(CC10,CE10,CG10,CI10,CK10)</f>
        <v>0</v>
      </c>
      <c r="CN10" s="83">
        <f>AVERAGE(CD10,CF10,CH10,CJ10,CL10)</f>
        <v>0</v>
      </c>
      <c r="CO10" s="109"/>
      <c r="CP10" s="110">
        <v>0</v>
      </c>
      <c r="CQ10" s="3"/>
      <c r="CR10" s="25">
        <v>0</v>
      </c>
      <c r="CS10" s="114" t="s">
        <v>787</v>
      </c>
      <c r="CT10" s="115">
        <v>1</v>
      </c>
      <c r="CU10" s="114" t="s">
        <v>787</v>
      </c>
      <c r="CV10" s="115">
        <v>1</v>
      </c>
      <c r="CW10" s="3"/>
      <c r="CX10" s="3">
        <v>0</v>
      </c>
      <c r="CY10" s="23">
        <f t="shared" si="9"/>
        <v>0</v>
      </c>
      <c r="CZ10" s="83">
        <f t="shared" si="10"/>
        <v>0.5</v>
      </c>
      <c r="DA10" s="3"/>
      <c r="DB10" s="25">
        <v>0</v>
      </c>
      <c r="DC10" s="3"/>
      <c r="DD10" s="25">
        <v>0</v>
      </c>
      <c r="DE10" s="3"/>
      <c r="DF10" s="25">
        <v>0</v>
      </c>
      <c r="DG10" s="3"/>
      <c r="DH10" s="25">
        <v>0</v>
      </c>
      <c r="DI10" s="3"/>
      <c r="DJ10" s="25">
        <v>0</v>
      </c>
      <c r="DK10" s="23">
        <f>SUM(DA10,DC10,DE10,DG10,DI10)</f>
        <v>0</v>
      </c>
      <c r="DL10" s="83">
        <f>AVERAGE(DB10,DD10,DF10,DH10,DJ10)</f>
        <v>0</v>
      </c>
      <c r="DM10" s="109"/>
      <c r="DN10" s="109">
        <v>0</v>
      </c>
      <c r="DO10" s="109"/>
      <c r="DP10" s="109">
        <v>0</v>
      </c>
      <c r="DQ10" s="84">
        <f>SUM(BQ10,BS10,BU10,BW10,BY10,CC10,CE10,CG10,CI10,CK10,CO10,CQ10,CS10,CU10,CW10,DA10,DC10,DE10,DG10,DI10,DM10,DO10)</f>
        <v>0</v>
      </c>
      <c r="DR10" s="85">
        <f t="shared" si="14"/>
        <v>0.1111111111111111</v>
      </c>
      <c r="DS10" s="109"/>
      <c r="DT10" s="109">
        <v>0</v>
      </c>
      <c r="DU10" s="3"/>
      <c r="DV10" s="25">
        <v>0</v>
      </c>
      <c r="DW10" s="3"/>
      <c r="DX10" s="32">
        <v>0</v>
      </c>
      <c r="DY10" s="23">
        <f t="shared" si="58"/>
        <v>0</v>
      </c>
      <c r="DZ10" s="205">
        <f t="shared" si="15"/>
        <v>0</v>
      </c>
      <c r="EA10" s="3"/>
      <c r="EB10" s="25">
        <v>0</v>
      </c>
      <c r="EC10" s="3"/>
      <c r="ED10" s="25">
        <v>0</v>
      </c>
      <c r="EE10" s="3"/>
      <c r="EF10" s="25">
        <v>0</v>
      </c>
      <c r="EG10" s="3"/>
      <c r="EH10" s="25">
        <v>0</v>
      </c>
      <c r="EI10" s="3"/>
      <c r="EJ10" s="25">
        <v>0</v>
      </c>
      <c r="EK10" s="23">
        <f>SUM(EA10,EC10,EE10,EG10,EI10)</f>
        <v>0</v>
      </c>
      <c r="EL10" s="83">
        <f>AVERAGE(EB10,ED10,EF10,EH10,EJ10)</f>
        <v>0</v>
      </c>
      <c r="EM10" s="109"/>
      <c r="EN10" s="110">
        <v>0</v>
      </c>
      <c r="EO10" s="109"/>
      <c r="EP10" s="110">
        <v>0</v>
      </c>
      <c r="EQ10" s="109"/>
      <c r="ER10" s="110">
        <v>0</v>
      </c>
      <c r="ES10" s="3"/>
      <c r="ET10" s="25">
        <v>0</v>
      </c>
      <c r="EU10" s="3"/>
      <c r="EV10" s="25">
        <v>0</v>
      </c>
      <c r="EW10" s="23">
        <f>SUM(EM10,EO10,EQ10,ES10,EU10)</f>
        <v>0</v>
      </c>
      <c r="EX10" s="83">
        <f>AVERAGE(EN10,EP10,ER10,ET10,EV10)</f>
        <v>0</v>
      </c>
      <c r="EY10" s="3"/>
      <c r="EZ10" s="25">
        <v>0</v>
      </c>
      <c r="FA10" s="3"/>
      <c r="FB10" s="25">
        <v>0</v>
      </c>
      <c r="FC10" s="3"/>
      <c r="FD10" s="25">
        <v>0</v>
      </c>
      <c r="FE10" s="3"/>
      <c r="FF10" s="25">
        <v>0</v>
      </c>
      <c r="FG10" s="3"/>
      <c r="FH10" s="25">
        <v>0</v>
      </c>
      <c r="FI10" s="23">
        <f t="shared" si="76"/>
        <v>0</v>
      </c>
      <c r="FJ10" s="83">
        <f t="shared" si="77"/>
        <v>0</v>
      </c>
      <c r="FK10" s="3"/>
      <c r="FL10" s="25">
        <v>0</v>
      </c>
      <c r="FM10" s="3"/>
      <c r="FN10" s="25">
        <v>0</v>
      </c>
      <c r="FO10" s="3"/>
      <c r="FP10" s="25">
        <v>0</v>
      </c>
      <c r="FQ10" s="3"/>
      <c r="FR10" s="25">
        <v>0</v>
      </c>
      <c r="FS10" s="3"/>
      <c r="FT10" s="25">
        <v>0</v>
      </c>
      <c r="FU10" s="23">
        <f>SUM(FK10,FM10,FO10,FQ10,FS10)</f>
        <v>0</v>
      </c>
      <c r="FV10" s="83">
        <f>AVERAGE(FL10,FN10,FP10,FR10,FT10)</f>
        <v>0</v>
      </c>
      <c r="FW10" s="96">
        <f t="shared" si="24"/>
        <v>0</v>
      </c>
      <c r="FX10" s="140">
        <f t="shared" si="25"/>
        <v>0</v>
      </c>
      <c r="FY10" s="36"/>
      <c r="FZ10" s="92">
        <v>0</v>
      </c>
      <c r="GA10" s="36"/>
      <c r="GB10" s="92">
        <v>0</v>
      </c>
      <c r="GC10" s="36"/>
      <c r="GD10" s="92">
        <v>0</v>
      </c>
      <c r="GE10" s="36"/>
      <c r="GF10" s="92">
        <v>0</v>
      </c>
      <c r="GG10" s="36"/>
      <c r="GH10" s="92">
        <v>0</v>
      </c>
      <c r="GI10" s="93">
        <f>SUM(FY10,GA10,GC10,GE10,GG10)</f>
        <v>0</v>
      </c>
      <c r="GJ10" s="95">
        <f>AVERAGE(FZ10,GB10,GD10,GF10,GH10)</f>
        <v>0</v>
      </c>
      <c r="GK10" s="111"/>
      <c r="GL10" s="112">
        <v>0</v>
      </c>
      <c r="GM10" s="111"/>
      <c r="GN10" s="112">
        <v>0</v>
      </c>
      <c r="GO10" s="36"/>
      <c r="GP10" s="92">
        <v>0</v>
      </c>
      <c r="GQ10" s="111"/>
      <c r="GR10" s="112">
        <v>0</v>
      </c>
      <c r="GS10" s="36"/>
      <c r="GT10" s="92">
        <v>0</v>
      </c>
      <c r="GU10" s="93">
        <f>SUM(GK10,GM10,GO10,GQ10,GS10)</f>
        <v>0</v>
      </c>
      <c r="GV10" s="95">
        <f>AVERAGE(GL10,GN10,GP10,GR10,GT10)</f>
        <v>0</v>
      </c>
      <c r="GW10" s="36"/>
      <c r="GX10" s="92">
        <v>0</v>
      </c>
      <c r="GY10" s="36"/>
      <c r="GZ10" s="92">
        <v>0</v>
      </c>
      <c r="HA10" s="36"/>
      <c r="HB10" s="92">
        <v>0</v>
      </c>
      <c r="HC10" s="36"/>
      <c r="HD10" s="92">
        <v>0</v>
      </c>
      <c r="HE10" s="36"/>
      <c r="HF10" s="92">
        <v>0</v>
      </c>
      <c r="HG10" s="93">
        <f>SUM(GW10,GY10,HA10,HC10,HE10)</f>
        <v>0</v>
      </c>
      <c r="HH10" s="95">
        <f>AVERAGE(GX10,GZ10,HB10,HD10,HF10)</f>
        <v>0</v>
      </c>
      <c r="HI10" s="36"/>
      <c r="HJ10" s="92">
        <v>0</v>
      </c>
      <c r="HK10" s="36"/>
      <c r="HL10" s="92">
        <v>0</v>
      </c>
      <c r="HM10" s="36"/>
      <c r="HN10" s="92">
        <v>0</v>
      </c>
      <c r="HO10" s="36"/>
      <c r="HP10" s="92">
        <v>0</v>
      </c>
      <c r="HQ10" s="36"/>
      <c r="HR10" s="92">
        <v>0</v>
      </c>
      <c r="HS10" s="93">
        <f t="shared" si="0"/>
        <v>0</v>
      </c>
      <c r="HT10" s="95">
        <f t="shared" si="1"/>
        <v>0</v>
      </c>
      <c r="HU10" s="84">
        <f t="shared" si="32"/>
        <v>0</v>
      </c>
      <c r="HV10" s="134">
        <f t="shared" si="33"/>
        <v>0</v>
      </c>
      <c r="HW10" s="36"/>
      <c r="HX10" s="25">
        <v>0</v>
      </c>
      <c r="HY10" s="36"/>
      <c r="HZ10" s="25">
        <v>0</v>
      </c>
      <c r="IA10" s="36"/>
      <c r="IB10" s="25">
        <v>0</v>
      </c>
      <c r="IC10" s="36"/>
      <c r="ID10" s="25">
        <v>0</v>
      </c>
      <c r="IE10" s="36"/>
      <c r="IF10" s="25">
        <v>0</v>
      </c>
      <c r="IG10" s="93">
        <f>SUM(HW10,HY10,IA10,IC10,IE10)</f>
        <v>0</v>
      </c>
      <c r="IH10" s="95">
        <f>AVERAGE(HX10,HZ10,IB10,ID10,IF10)</f>
        <v>0</v>
      </c>
      <c r="II10" s="36"/>
      <c r="IJ10" s="25">
        <v>0</v>
      </c>
      <c r="IK10" s="36"/>
      <c r="IL10" s="25">
        <v>0</v>
      </c>
      <c r="IM10" s="36"/>
      <c r="IN10" s="25">
        <v>0</v>
      </c>
      <c r="IO10" s="36"/>
      <c r="IP10" s="25">
        <v>0</v>
      </c>
      <c r="IQ10" s="36"/>
      <c r="IR10" s="25">
        <v>0</v>
      </c>
      <c r="IS10" s="93">
        <f>SUM(II10,IK10,IM10,IO10,IQ10)</f>
        <v>0</v>
      </c>
      <c r="IT10" s="95">
        <f>AVERAGE(IJ10,IL10,IN10,IP10,IR10)</f>
        <v>0</v>
      </c>
      <c r="IU10" s="36"/>
      <c r="IV10" s="25">
        <v>0</v>
      </c>
      <c r="IW10" s="36"/>
      <c r="IX10" s="25">
        <v>0</v>
      </c>
      <c r="IY10" s="36"/>
      <c r="IZ10" s="25">
        <v>0</v>
      </c>
      <c r="JA10" s="36"/>
      <c r="JB10" s="25">
        <v>0</v>
      </c>
      <c r="JC10" s="36"/>
      <c r="JD10" s="25">
        <v>0</v>
      </c>
      <c r="JE10" s="93">
        <f>SUM(IU10,IW10,IY10,JA10,JC10)</f>
        <v>0</v>
      </c>
      <c r="JF10" s="95">
        <f>AVERAGE(IV10,IX10,IZ10,JB10,JD10)</f>
        <v>0</v>
      </c>
      <c r="JG10" s="3"/>
      <c r="JH10" s="25">
        <v>0</v>
      </c>
      <c r="JI10" s="3"/>
      <c r="JJ10" s="25">
        <v>0</v>
      </c>
      <c r="JK10" s="192"/>
      <c r="JL10" s="191">
        <v>0</v>
      </c>
      <c r="JM10" s="192"/>
      <c r="JN10" s="191">
        <v>0</v>
      </c>
      <c r="JO10" s="192"/>
      <c r="JP10" s="191">
        <v>0</v>
      </c>
      <c r="JQ10" s="93">
        <f>SUM(JG10,JI10,JK10,JM10,JO10)</f>
        <v>0</v>
      </c>
      <c r="JR10" s="95">
        <f>AVERAGE(JH10,JJ10,JL10,JN10,JP10)</f>
        <v>0</v>
      </c>
      <c r="JS10" s="36"/>
      <c r="JT10" s="25">
        <v>0</v>
      </c>
      <c r="JU10" s="36"/>
      <c r="JV10" s="25">
        <v>0</v>
      </c>
      <c r="JW10" s="36"/>
      <c r="JX10" s="25">
        <v>0</v>
      </c>
      <c r="JY10" s="23">
        <f t="shared" si="42"/>
        <v>0</v>
      </c>
      <c r="JZ10" s="83">
        <f t="shared" si="43"/>
        <v>0</v>
      </c>
      <c r="KA10" s="84">
        <f t="shared" si="44"/>
        <v>0</v>
      </c>
      <c r="KB10" s="134">
        <f t="shared" si="45"/>
        <v>0</v>
      </c>
      <c r="KC10" s="36"/>
      <c r="KD10" s="25">
        <v>0</v>
      </c>
      <c r="KE10" s="36"/>
      <c r="KF10" s="25">
        <v>0</v>
      </c>
      <c r="KG10" s="23">
        <f t="shared" si="46"/>
        <v>0</v>
      </c>
      <c r="KH10" s="83">
        <f t="shared" si="47"/>
        <v>0</v>
      </c>
      <c r="KI10" s="36"/>
      <c r="KJ10" s="25">
        <v>0</v>
      </c>
      <c r="KK10" s="36"/>
      <c r="KL10" s="25">
        <v>0</v>
      </c>
      <c r="KM10" s="36"/>
      <c r="KN10" s="25">
        <v>0</v>
      </c>
      <c r="KO10" s="36"/>
      <c r="KP10" s="25">
        <v>0</v>
      </c>
      <c r="KQ10" s="36"/>
      <c r="KR10" s="25">
        <v>0</v>
      </c>
      <c r="KS10" s="93">
        <f>SUM(KI10,KK10,KM10,KO10,KQ10)</f>
        <v>0</v>
      </c>
      <c r="KT10" s="95">
        <f>AVERAGE(KJ10,KL10,KN10,KP10,KR10)</f>
        <v>0</v>
      </c>
      <c r="KU10" s="36"/>
      <c r="KV10" s="25">
        <v>0</v>
      </c>
      <c r="KW10" s="36"/>
      <c r="KX10" s="25">
        <v>0</v>
      </c>
      <c r="KY10" s="36"/>
      <c r="KZ10" s="25">
        <v>0</v>
      </c>
      <c r="LA10" s="36"/>
      <c r="LB10" s="25">
        <v>0</v>
      </c>
      <c r="LC10" s="36"/>
      <c r="LD10" s="25">
        <v>0</v>
      </c>
      <c r="LE10" s="93">
        <f>SUM(KU10,KW10,KY10,LA10,LC10)</f>
        <v>0</v>
      </c>
      <c r="LF10" s="95">
        <f>AVERAGE(KV10,KX10,KZ10,LB10,LD10)</f>
        <v>0</v>
      </c>
      <c r="LG10" s="36"/>
      <c r="LH10" s="25">
        <v>0</v>
      </c>
      <c r="LI10" s="36"/>
      <c r="LJ10" s="25">
        <v>0</v>
      </c>
      <c r="LK10" s="36"/>
      <c r="LL10" s="25">
        <v>0</v>
      </c>
      <c r="LM10" s="36"/>
      <c r="LN10" s="25">
        <v>0</v>
      </c>
      <c r="LO10" s="36"/>
      <c r="LP10" s="25">
        <v>0</v>
      </c>
      <c r="LQ10" s="93">
        <f>SUM(LG10,LI10,LK10,LM10,LO10)</f>
        <v>0</v>
      </c>
      <c r="LR10" s="95">
        <f>AVERAGE(LH10,LJ10,LL10,LN10,LP10)</f>
        <v>0</v>
      </c>
      <c r="LS10" s="36"/>
      <c r="LT10" s="25">
        <v>0</v>
      </c>
      <c r="LU10" s="36"/>
      <c r="LV10" s="25">
        <v>0</v>
      </c>
      <c r="LW10" s="36"/>
      <c r="LX10" s="25">
        <v>0</v>
      </c>
      <c r="LY10" s="36"/>
      <c r="LZ10" s="25">
        <v>0</v>
      </c>
      <c r="MA10" s="36"/>
      <c r="MB10" s="25">
        <v>0</v>
      </c>
      <c r="MC10" s="93">
        <f>SUM(LS10,LU10,LW10,LY10,MA10)</f>
        <v>0</v>
      </c>
      <c r="MD10" s="95">
        <f>AVERAGE(LT10,LV10,LX10,LZ10,MB10)</f>
        <v>0</v>
      </c>
      <c r="ME10" s="84">
        <f t="shared" si="56"/>
        <v>0</v>
      </c>
      <c r="MF10" s="134">
        <f t="shared" si="57"/>
        <v>0</v>
      </c>
    </row>
    <row r="11" spans="2:344">
      <c r="B11" s="18" t="s">
        <v>22</v>
      </c>
      <c r="C11" s="5"/>
      <c r="D11" s="3"/>
      <c r="E11" s="3"/>
      <c r="F11" s="3"/>
      <c r="G11" s="3"/>
      <c r="H11" s="10"/>
      <c r="I11" s="10"/>
      <c r="J11" s="3"/>
      <c r="K11" s="3"/>
      <c r="L11" s="3"/>
      <c r="M11" s="3"/>
      <c r="N11" s="5"/>
      <c r="O11" s="3"/>
      <c r="P11" s="24"/>
      <c r="Q11" s="10"/>
      <c r="R11" s="10"/>
      <c r="S11" s="3"/>
      <c r="T11" s="25">
        <v>0</v>
      </c>
      <c r="U11" s="3"/>
      <c r="V11" s="25">
        <v>0</v>
      </c>
      <c r="W11" s="3"/>
      <c r="X11" s="25">
        <v>0</v>
      </c>
      <c r="Y11" s="3"/>
      <c r="Z11" s="25">
        <v>0</v>
      </c>
      <c r="AA11" s="23"/>
      <c r="AB11" s="25">
        <v>0</v>
      </c>
      <c r="AC11" s="10"/>
      <c r="AD11" s="10"/>
      <c r="AE11" s="3"/>
      <c r="AF11" s="25">
        <v>0</v>
      </c>
      <c r="AG11" s="3"/>
      <c r="AH11" s="25">
        <v>0</v>
      </c>
      <c r="AI11" s="3"/>
      <c r="AJ11" s="25">
        <v>0</v>
      </c>
      <c r="AK11" s="3"/>
      <c r="AL11" s="25">
        <v>0</v>
      </c>
      <c r="AM11" s="3"/>
      <c r="AN11" s="25">
        <v>0</v>
      </c>
      <c r="AO11" s="10"/>
      <c r="AP11" s="10"/>
      <c r="AQ11" s="3"/>
      <c r="AR11" s="25">
        <v>0</v>
      </c>
      <c r="AS11" s="3"/>
      <c r="AT11" s="25">
        <v>0</v>
      </c>
      <c r="AU11" s="3"/>
      <c r="AV11" s="25">
        <v>0</v>
      </c>
      <c r="AW11" s="3"/>
      <c r="AX11" s="25">
        <v>0</v>
      </c>
      <c r="AY11" s="3"/>
      <c r="AZ11" s="25">
        <v>0</v>
      </c>
      <c r="BA11" s="10"/>
      <c r="BB11" s="10"/>
      <c r="BC11" s="3"/>
      <c r="BD11" s="25">
        <v>0</v>
      </c>
      <c r="BE11" s="3"/>
      <c r="BF11" s="25">
        <v>0</v>
      </c>
      <c r="BG11" s="3"/>
      <c r="BH11" s="25">
        <v>0</v>
      </c>
      <c r="BI11" s="3"/>
      <c r="BJ11" s="25">
        <v>0</v>
      </c>
      <c r="BK11" s="3"/>
      <c r="BL11" s="25">
        <v>0</v>
      </c>
      <c r="BM11" s="10"/>
      <c r="BN11" s="10"/>
      <c r="BO11" s="72">
        <f>SUM(O11,S11,U11,W11,Y11,AA11,AE11,AG11,AI11,AK11,AM11,AQ11,AS11,AU11,AW11,AY11,BC11,BE11, BG11, BI11, BK11)</f>
        <v>0</v>
      </c>
      <c r="BP11" s="204">
        <f>AVERAGE(P11,T11,V11,X11,Z11,AB11,AF11,AH11,AJ11,AL11,AN11,AR11,AT11,AV11,AX11,AZ11,BD11,BF11, BH11, BJ11, BL11)</f>
        <v>0</v>
      </c>
      <c r="BQ11" s="3"/>
      <c r="BR11" s="25">
        <v>0</v>
      </c>
      <c r="BS11" s="3"/>
      <c r="BT11" s="25">
        <v>0</v>
      </c>
      <c r="BU11" s="3"/>
      <c r="BV11" s="25">
        <v>0</v>
      </c>
      <c r="BW11" s="3"/>
      <c r="BX11" s="25">
        <v>0</v>
      </c>
      <c r="BY11" s="3"/>
      <c r="BZ11" s="3">
        <v>0</v>
      </c>
      <c r="CA11" s="23">
        <f>SUM(BQ11,BS11,BU11,BW11,BY11)</f>
        <v>0</v>
      </c>
      <c r="CB11" s="83">
        <f>AVERAGE(BR11,BT11,BV11,BX11,BZ11)</f>
        <v>0</v>
      </c>
      <c r="CC11" s="3"/>
      <c r="CD11" s="25">
        <v>0</v>
      </c>
      <c r="CE11" s="3"/>
      <c r="CF11" s="25">
        <v>0</v>
      </c>
      <c r="CG11" s="3"/>
      <c r="CH11" s="25">
        <v>0</v>
      </c>
      <c r="CI11" s="3"/>
      <c r="CJ11" s="25">
        <v>0</v>
      </c>
      <c r="CK11" s="109" t="s">
        <v>786</v>
      </c>
      <c r="CL11" s="110">
        <v>1</v>
      </c>
      <c r="CM11" s="23">
        <f>SUM(CC11,CE11,CG11,CI11,CK11)</f>
        <v>0</v>
      </c>
      <c r="CN11" s="83">
        <f>AVERAGE(CD11,CF11,CH11,CJ11,CL11)</f>
        <v>0.2</v>
      </c>
      <c r="CO11" s="109" t="s">
        <v>786</v>
      </c>
      <c r="CP11" s="110">
        <v>1</v>
      </c>
      <c r="CQ11" s="3"/>
      <c r="CR11" s="25">
        <v>0</v>
      </c>
      <c r="CS11" s="76"/>
      <c r="CT11" s="115">
        <v>0</v>
      </c>
      <c r="CU11" s="76"/>
      <c r="CV11" s="115">
        <v>0</v>
      </c>
      <c r="CW11" s="3"/>
      <c r="CX11" s="3">
        <v>0</v>
      </c>
      <c r="CY11" s="23">
        <f t="shared" si="9"/>
        <v>0</v>
      </c>
      <c r="CZ11" s="83">
        <f t="shared" si="10"/>
        <v>0</v>
      </c>
      <c r="DA11" s="3"/>
      <c r="DB11" s="25">
        <v>0</v>
      </c>
      <c r="DC11" s="3"/>
      <c r="DD11" s="25">
        <v>0</v>
      </c>
      <c r="DE11" s="3"/>
      <c r="DF11" s="25">
        <v>0</v>
      </c>
      <c r="DG11" s="3"/>
      <c r="DH11" s="25">
        <v>0</v>
      </c>
      <c r="DI11" s="3"/>
      <c r="DJ11" s="25">
        <v>0</v>
      </c>
      <c r="DK11" s="23">
        <f>SUM(DA11,DC11,DE11,DG11,DI11)</f>
        <v>0</v>
      </c>
      <c r="DL11" s="83">
        <f>AVERAGE(DB11,DD11,DF11,DH11,DJ11)</f>
        <v>0</v>
      </c>
      <c r="DM11" s="109" t="s">
        <v>786</v>
      </c>
      <c r="DN11" s="110">
        <v>1</v>
      </c>
      <c r="DO11" s="109" t="s">
        <v>775</v>
      </c>
      <c r="DP11" s="110">
        <v>1</v>
      </c>
      <c r="DQ11" s="84">
        <f>SUM(BQ11,BS11,BU11,BW11,BY11,CC11,CE11,CG11,CI11,CK11,CO11,CQ11,CS11,CU11,CW11,DA11,DC11,DE11,DG11,DI11,DM11,DO11)</f>
        <v>0</v>
      </c>
      <c r="DR11" s="85">
        <f t="shared" ref="DR11" si="107">AVERAGE(BR11,BT11,BV11,BX11,BZ11,CD11,CF11,CH11,CJ11,CR11,CT11,CV11,CX11,DB11,DD11,DF11,DH11,DJ11)</f>
        <v>0</v>
      </c>
      <c r="DS11" s="142" t="s">
        <v>775</v>
      </c>
      <c r="DT11" s="110">
        <v>1</v>
      </c>
      <c r="DU11" s="35"/>
      <c r="DV11" s="25">
        <v>0</v>
      </c>
      <c r="DW11" s="3"/>
      <c r="DX11" s="32">
        <v>0</v>
      </c>
      <c r="DY11" s="23">
        <f t="shared" si="58"/>
        <v>0</v>
      </c>
      <c r="DZ11" s="205">
        <f t="shared" si="15"/>
        <v>0</v>
      </c>
      <c r="EA11" s="3"/>
      <c r="EB11" s="25">
        <v>0</v>
      </c>
      <c r="EC11" s="3"/>
      <c r="ED11" s="25">
        <v>0</v>
      </c>
      <c r="EE11" s="3"/>
      <c r="EF11" s="25">
        <v>0</v>
      </c>
      <c r="EG11" s="3"/>
      <c r="EH11" s="25">
        <v>0</v>
      </c>
      <c r="EI11" s="3"/>
      <c r="EJ11" s="32">
        <v>0</v>
      </c>
      <c r="EK11" s="23">
        <f>SUM(EA11,EC11,EE11,EG11,EI11)</f>
        <v>0</v>
      </c>
      <c r="EL11" s="83">
        <f>AVERAGE(EB11,ED11,EF11,EH11,EJ11)</f>
        <v>0</v>
      </c>
      <c r="EM11" s="109" t="s">
        <v>786</v>
      </c>
      <c r="EN11" s="25">
        <v>1</v>
      </c>
      <c r="EO11" s="109" t="s">
        <v>786</v>
      </c>
      <c r="EP11" s="25">
        <v>1</v>
      </c>
      <c r="EQ11" s="109" t="s">
        <v>786</v>
      </c>
      <c r="ER11" s="25">
        <v>1</v>
      </c>
      <c r="ES11" s="3"/>
      <c r="ET11" s="25">
        <v>0</v>
      </c>
      <c r="EU11" s="19"/>
      <c r="EV11" s="25">
        <v>0</v>
      </c>
      <c r="EW11" s="141">
        <f>SUM(EM11,EO11,EQ11,ES11,EU11)</f>
        <v>0</v>
      </c>
      <c r="EX11" s="83">
        <f>AVERAGE(EN11,EP11,ER11,ET11,EV11)</f>
        <v>0.6</v>
      </c>
      <c r="EY11" s="35"/>
      <c r="EZ11" s="25">
        <v>0</v>
      </c>
      <c r="FA11" s="3"/>
      <c r="FB11" s="25">
        <v>0</v>
      </c>
      <c r="FC11" s="3"/>
      <c r="FD11" s="25">
        <v>0</v>
      </c>
      <c r="FE11" s="3"/>
      <c r="FF11" s="25">
        <v>0</v>
      </c>
      <c r="FG11" s="3"/>
      <c r="FH11" s="32">
        <v>0</v>
      </c>
      <c r="FI11" s="23">
        <f t="shared" si="76"/>
        <v>0</v>
      </c>
      <c r="FJ11" s="83">
        <f t="shared" si="77"/>
        <v>0</v>
      </c>
      <c r="FK11" s="35"/>
      <c r="FL11" s="25">
        <v>0</v>
      </c>
      <c r="FM11" s="3"/>
      <c r="FN11" s="25">
        <v>0</v>
      </c>
      <c r="FO11" s="3"/>
      <c r="FP11" s="25">
        <v>0</v>
      </c>
      <c r="FQ11" s="3"/>
      <c r="FR11" s="25">
        <v>0</v>
      </c>
      <c r="FS11" s="3"/>
      <c r="FT11" s="32">
        <v>0</v>
      </c>
      <c r="FU11" s="23">
        <f>SUM(FK11,FM11,FO11,FQ11,FS11)</f>
        <v>0</v>
      </c>
      <c r="FV11" s="143">
        <f>AVERAGE(FL11,FN11,FP11,FR11,FT11)</f>
        <v>0</v>
      </c>
      <c r="FW11" s="84">
        <f t="shared" si="24"/>
        <v>0</v>
      </c>
      <c r="FX11" s="134">
        <f t="shared" si="25"/>
        <v>0.12</v>
      </c>
      <c r="FY11" s="3"/>
      <c r="FZ11" s="32">
        <v>0</v>
      </c>
      <c r="GA11" s="3"/>
      <c r="GB11" s="32">
        <v>0</v>
      </c>
      <c r="GC11" s="3"/>
      <c r="GD11" s="32">
        <v>0</v>
      </c>
      <c r="GE11" s="3"/>
      <c r="GF11" s="32">
        <v>0</v>
      </c>
      <c r="GG11" s="3"/>
      <c r="GH11" s="32">
        <v>0</v>
      </c>
      <c r="GI11" s="23">
        <f>SUM(FY11,GA11,GC11,GE11,GG11)</f>
        <v>0</v>
      </c>
      <c r="GJ11" s="143">
        <f>AVERAGE(FZ11,GB11,GD11,GF11,GH11)</f>
        <v>0</v>
      </c>
      <c r="GK11" s="109"/>
      <c r="GL11" s="157">
        <v>1</v>
      </c>
      <c r="GM11" s="109"/>
      <c r="GN11" s="157">
        <v>1</v>
      </c>
      <c r="GO11" s="3"/>
      <c r="GP11" s="32">
        <v>0</v>
      </c>
      <c r="GQ11" s="109"/>
      <c r="GR11" s="157">
        <v>1</v>
      </c>
      <c r="GS11" s="3"/>
      <c r="GT11" s="32">
        <v>0</v>
      </c>
      <c r="GU11" s="23">
        <f>SUM(GK11,GM11,GO11,GQ11,GS11)</f>
        <v>0</v>
      </c>
      <c r="GV11" s="143">
        <f>AVERAGE(GL11,GN11,GP11,GR11,GT11)</f>
        <v>0.6</v>
      </c>
      <c r="GW11" s="3"/>
      <c r="GX11" s="32">
        <v>0</v>
      </c>
      <c r="GY11" s="3"/>
      <c r="GZ11" s="32">
        <v>0</v>
      </c>
      <c r="HA11" s="3"/>
      <c r="HB11" s="32">
        <v>0</v>
      </c>
      <c r="HC11" s="3"/>
      <c r="HD11" s="32">
        <v>0</v>
      </c>
      <c r="HE11" s="3"/>
      <c r="HF11" s="32">
        <v>0</v>
      </c>
      <c r="HG11" s="23">
        <f>SUM(GW11,GY11,HA11,HC11,HE11)</f>
        <v>0</v>
      </c>
      <c r="HH11" s="143">
        <f>AVERAGE(GX11,GZ11,HB11,HD11,HF11)</f>
        <v>0</v>
      </c>
      <c r="HI11" s="3"/>
      <c r="HJ11" s="32">
        <v>0</v>
      </c>
      <c r="HK11" s="3"/>
      <c r="HL11" s="32">
        <v>0</v>
      </c>
      <c r="HM11" s="3"/>
      <c r="HN11" s="32">
        <v>0</v>
      </c>
      <c r="HO11" s="3"/>
      <c r="HP11" s="32">
        <v>0</v>
      </c>
      <c r="HQ11" s="3"/>
      <c r="HR11" s="32">
        <v>0</v>
      </c>
      <c r="HS11" s="23">
        <f t="shared" si="0"/>
        <v>0</v>
      </c>
      <c r="HT11" s="143">
        <f t="shared" si="1"/>
        <v>0</v>
      </c>
      <c r="HU11" s="84">
        <f t="shared" si="32"/>
        <v>0</v>
      </c>
      <c r="HV11" s="134">
        <f t="shared" si="33"/>
        <v>0.15</v>
      </c>
      <c r="HW11" s="3"/>
      <c r="HX11" s="25">
        <v>0</v>
      </c>
      <c r="HY11" s="3"/>
      <c r="HZ11" s="25">
        <v>0</v>
      </c>
      <c r="IA11" s="3"/>
      <c r="IB11" s="25">
        <v>0</v>
      </c>
      <c r="IC11" s="3"/>
      <c r="ID11" s="25">
        <v>0</v>
      </c>
      <c r="IE11" s="3"/>
      <c r="IF11" s="25">
        <v>0</v>
      </c>
      <c r="IG11" s="23">
        <f>SUM(HW11,HY11,IA11,IC11,IE11)</f>
        <v>0</v>
      </c>
      <c r="IH11" s="143">
        <f>AVERAGE(HX11,HZ11,IB11,ID11,IF11)</f>
        <v>0</v>
      </c>
      <c r="II11" s="3"/>
      <c r="IJ11" s="25">
        <v>0</v>
      </c>
      <c r="IK11" s="3"/>
      <c r="IL11" s="25">
        <v>0</v>
      </c>
      <c r="IM11" s="3"/>
      <c r="IN11" s="25">
        <v>0</v>
      </c>
      <c r="IO11" s="3"/>
      <c r="IP11" s="25">
        <v>0</v>
      </c>
      <c r="IQ11" s="3"/>
      <c r="IR11" s="25">
        <v>0</v>
      </c>
      <c r="IS11" s="23">
        <f>SUM(II11,IK11,IM11,IO11,IQ11)</f>
        <v>0</v>
      </c>
      <c r="IT11" s="143">
        <f>AVERAGE(IJ11,IL11,IN11,IP11,IR11)</f>
        <v>0</v>
      </c>
      <c r="IU11" s="3"/>
      <c r="IV11" s="25">
        <v>0</v>
      </c>
      <c r="IW11" s="3"/>
      <c r="IX11" s="25">
        <v>0</v>
      </c>
      <c r="IY11" s="3"/>
      <c r="IZ11" s="25">
        <v>0</v>
      </c>
      <c r="JA11" s="3"/>
      <c r="JB11" s="25">
        <v>0</v>
      </c>
      <c r="JC11" s="3"/>
      <c r="JD11" s="25">
        <v>0</v>
      </c>
      <c r="JE11" s="23">
        <f>SUM(IU11,IW11,IY11,JA11,JC11)</f>
        <v>0</v>
      </c>
      <c r="JF11" s="143">
        <f>AVERAGE(IV11,IX11,IZ11,JB11,JD11)</f>
        <v>0</v>
      </c>
      <c r="JG11" s="3"/>
      <c r="JH11" s="25">
        <v>0</v>
      </c>
      <c r="JI11" s="3"/>
      <c r="JJ11" s="25">
        <v>0</v>
      </c>
      <c r="JK11" s="190" t="s">
        <v>96</v>
      </c>
      <c r="JL11" s="191">
        <v>1</v>
      </c>
      <c r="JM11" s="190" t="s">
        <v>96</v>
      </c>
      <c r="JN11" s="191">
        <v>1</v>
      </c>
      <c r="JO11" s="190" t="s">
        <v>96</v>
      </c>
      <c r="JP11" s="191">
        <v>1</v>
      </c>
      <c r="JQ11" s="23">
        <f>SUM(JG11,JI11,JK11,JM11,JO11)</f>
        <v>0</v>
      </c>
      <c r="JR11" s="143">
        <f>AVERAGE(JH11,JJ11,JL11,JN11,JP11)</f>
        <v>0.6</v>
      </c>
      <c r="JS11" s="3"/>
      <c r="JT11" s="25">
        <v>0</v>
      </c>
      <c r="JU11" s="3"/>
      <c r="JV11" s="25">
        <v>0</v>
      </c>
      <c r="JW11" s="3"/>
      <c r="JX11" s="25">
        <v>0</v>
      </c>
      <c r="JY11" s="23">
        <f t="shared" si="42"/>
        <v>0</v>
      </c>
      <c r="JZ11" s="83">
        <f t="shared" si="43"/>
        <v>0</v>
      </c>
      <c r="KA11" s="84">
        <f t="shared" si="44"/>
        <v>0</v>
      </c>
      <c r="KB11" s="134">
        <f t="shared" si="45"/>
        <v>0.12</v>
      </c>
      <c r="KC11" s="3"/>
      <c r="KD11" s="25">
        <v>0</v>
      </c>
      <c r="KE11" s="3"/>
      <c r="KF11" s="25">
        <v>0</v>
      </c>
      <c r="KG11" s="23">
        <f t="shared" si="46"/>
        <v>0</v>
      </c>
      <c r="KH11" s="83">
        <f t="shared" si="47"/>
        <v>0.04</v>
      </c>
      <c r="KI11" s="3"/>
      <c r="KJ11" s="25">
        <v>0</v>
      </c>
      <c r="KK11" s="3"/>
      <c r="KL11" s="25">
        <v>0</v>
      </c>
      <c r="KM11" s="3"/>
      <c r="KN11" s="25">
        <v>0</v>
      </c>
      <c r="KO11" s="3"/>
      <c r="KP11" s="25">
        <v>0</v>
      </c>
      <c r="KQ11" s="3"/>
      <c r="KR11" s="25">
        <v>0</v>
      </c>
      <c r="KS11" s="23">
        <f>SUM(KI11,KK11,KM11,KO11,KQ11)</f>
        <v>0</v>
      </c>
      <c r="KT11" s="143">
        <f>AVERAGE(KJ11,KL11,KN11,KP11,KR11)</f>
        <v>0</v>
      </c>
      <c r="KU11" s="3"/>
      <c r="KV11" s="25">
        <v>0</v>
      </c>
      <c r="KW11" s="3"/>
      <c r="KX11" s="25">
        <v>0</v>
      </c>
      <c r="KY11" s="3"/>
      <c r="KZ11" s="25">
        <v>0</v>
      </c>
      <c r="LA11" s="3"/>
      <c r="LB11" s="25">
        <v>0</v>
      </c>
      <c r="LC11" s="3"/>
      <c r="LD11" s="25">
        <v>0</v>
      </c>
      <c r="LE11" s="23">
        <f>SUM(KU11,KW11,KY11,LA11,LC11)</f>
        <v>0</v>
      </c>
      <c r="LF11" s="143">
        <f>AVERAGE(KV11,KX11,KZ11,LB11,LD11)</f>
        <v>0</v>
      </c>
      <c r="LG11" s="3"/>
      <c r="LH11" s="25">
        <v>0</v>
      </c>
      <c r="LI11" s="3"/>
      <c r="LJ11" s="25">
        <v>0</v>
      </c>
      <c r="LK11" s="3"/>
      <c r="LL11" s="25">
        <v>0</v>
      </c>
      <c r="LM11" s="3"/>
      <c r="LN11" s="25">
        <v>0</v>
      </c>
      <c r="LO11" s="3"/>
      <c r="LP11" s="25">
        <v>0</v>
      </c>
      <c r="LQ11" s="23">
        <f>SUM(LG11,LI11,LK11,LM11,LO11)</f>
        <v>0</v>
      </c>
      <c r="LR11" s="143">
        <f>AVERAGE(LH11,LJ11,LL11,LN11,LP11)</f>
        <v>0</v>
      </c>
      <c r="LS11" s="3"/>
      <c r="LT11" s="25">
        <v>0</v>
      </c>
      <c r="LU11" s="3"/>
      <c r="LV11" s="25">
        <v>0</v>
      </c>
      <c r="LW11" s="3"/>
      <c r="LX11" s="25">
        <v>0</v>
      </c>
      <c r="LY11" s="3"/>
      <c r="LZ11" s="25">
        <v>0</v>
      </c>
      <c r="MA11" s="3"/>
      <c r="MB11" s="25">
        <v>0</v>
      </c>
      <c r="MC11" s="23">
        <f>SUM(LS11,LU11,LW11,LY11,MA11)</f>
        <v>0</v>
      </c>
      <c r="MD11" s="143">
        <f>AVERAGE(LT11,LV11,LX11,LZ11,MB11)</f>
        <v>0</v>
      </c>
      <c r="ME11" s="84">
        <f t="shared" si="56"/>
        <v>0</v>
      </c>
      <c r="MF11" s="134">
        <f t="shared" si="57"/>
        <v>8.0000000000000002E-3</v>
      </c>
    </row>
  </sheetData>
  <mergeCells count="160">
    <mergeCell ref="HM2:HN2"/>
    <mergeCell ref="HO2:HP2"/>
    <mergeCell ref="HQ2:HR2"/>
    <mergeCell ref="HS2:HT2"/>
    <mergeCell ref="HU2:HV2"/>
    <mergeCell ref="HC2:HD2"/>
    <mergeCell ref="HE2:HF2"/>
    <mergeCell ref="HG2:HH2"/>
    <mergeCell ref="HI2:HJ2"/>
    <mergeCell ref="HK2:HL2"/>
    <mergeCell ref="GS2:GT2"/>
    <mergeCell ref="GU2:GV2"/>
    <mergeCell ref="GW2:GX2"/>
    <mergeCell ref="GY2:GZ2"/>
    <mergeCell ref="HA2:HB2"/>
    <mergeCell ref="GI2:GJ2"/>
    <mergeCell ref="GK2:GL2"/>
    <mergeCell ref="GM2:GN2"/>
    <mergeCell ref="GO2:GP2"/>
    <mergeCell ref="GQ2:GR2"/>
    <mergeCell ref="FY2:FZ2"/>
    <mergeCell ref="GA2:GB2"/>
    <mergeCell ref="GC2:GD2"/>
    <mergeCell ref="GE2:GF2"/>
    <mergeCell ref="GG2:GH2"/>
    <mergeCell ref="FW2:FX2"/>
    <mergeCell ref="FO2:FP2"/>
    <mergeCell ref="FQ2:FR2"/>
    <mergeCell ref="FS2:FT2"/>
    <mergeCell ref="FU2:FV2"/>
    <mergeCell ref="FE2:FF2"/>
    <mergeCell ref="FG2:FH2"/>
    <mergeCell ref="FI2:FJ2"/>
    <mergeCell ref="FK2:FL2"/>
    <mergeCell ref="FM2:FN2"/>
    <mergeCell ref="EY2:EZ2"/>
    <mergeCell ref="FA2:FB2"/>
    <mergeCell ref="FC2:FD2"/>
    <mergeCell ref="EW2:EX2"/>
    <mergeCell ref="EM2:EN2"/>
    <mergeCell ref="EO2:EP2"/>
    <mergeCell ref="EQ2:ER2"/>
    <mergeCell ref="ES2:ET2"/>
    <mergeCell ref="EU2:EV2"/>
    <mergeCell ref="EC2:ED2"/>
    <mergeCell ref="EE2:EF2"/>
    <mergeCell ref="EG2:EH2"/>
    <mergeCell ref="EI2:EJ2"/>
    <mergeCell ref="EK2:EL2"/>
    <mergeCell ref="AM2:AN2"/>
    <mergeCell ref="DS2:DT2"/>
    <mergeCell ref="DU2:DV2"/>
    <mergeCell ref="DY2:DZ2"/>
    <mergeCell ref="DW2:DX2"/>
    <mergeCell ref="EA2:EB2"/>
    <mergeCell ref="CA2:CB2"/>
    <mergeCell ref="CM2:CN2"/>
    <mergeCell ref="CY2:CZ2"/>
    <mergeCell ref="DK2:DL2"/>
    <mergeCell ref="CK2:CL2"/>
    <mergeCell ref="CO2:CP2"/>
    <mergeCell ref="CQ2:CR2"/>
    <mergeCell ref="CS2:CT2"/>
    <mergeCell ref="CU2:CV2"/>
    <mergeCell ref="CW2:CX2"/>
    <mergeCell ref="DQ2:DR2"/>
    <mergeCell ref="DM2:DN2"/>
    <mergeCell ref="DO2:DP2"/>
    <mergeCell ref="DA2:DB2"/>
    <mergeCell ref="DC2:DD2"/>
    <mergeCell ref="DE2:DF2"/>
    <mergeCell ref="DG2:DH2"/>
    <mergeCell ref="DI2:DJ2"/>
    <mergeCell ref="AQ2:AR2"/>
    <mergeCell ref="AS2:AT2"/>
    <mergeCell ref="AU2:AV2"/>
    <mergeCell ref="AW2:AX2"/>
    <mergeCell ref="AY2:AZ2"/>
    <mergeCell ref="BC2:BD2"/>
    <mergeCell ref="BE2:BF2"/>
    <mergeCell ref="BO2:BP2"/>
    <mergeCell ref="BG2:BH2"/>
    <mergeCell ref="BI2:BJ2"/>
    <mergeCell ref="BK2:BL2"/>
    <mergeCell ref="O2:P2"/>
    <mergeCell ref="S2:T2"/>
    <mergeCell ref="U2:V2"/>
    <mergeCell ref="W2:X2"/>
    <mergeCell ref="Y2:Z2"/>
    <mergeCell ref="AA2:AB2"/>
    <mergeCell ref="AG2:AH2"/>
    <mergeCell ref="AI2:AJ2"/>
    <mergeCell ref="AK2:AL2"/>
    <mergeCell ref="AE2:AF2"/>
    <mergeCell ref="BQ2:BR2"/>
    <mergeCell ref="BS2:BT2"/>
    <mergeCell ref="BU2:BV2"/>
    <mergeCell ref="BW2:BX2"/>
    <mergeCell ref="BY2:BZ2"/>
    <mergeCell ref="CC2:CD2"/>
    <mergeCell ref="CE2:CF2"/>
    <mergeCell ref="CG2:CH2"/>
    <mergeCell ref="CI2:CJ2"/>
    <mergeCell ref="HW2:HX2"/>
    <mergeCell ref="HY2:HZ2"/>
    <mergeCell ref="IA2:IB2"/>
    <mergeCell ref="IC2:ID2"/>
    <mergeCell ref="IE2:IF2"/>
    <mergeCell ref="IG2:IH2"/>
    <mergeCell ref="II2:IJ2"/>
    <mergeCell ref="IK2:IL2"/>
    <mergeCell ref="IM2:IN2"/>
    <mergeCell ref="IO2:IP2"/>
    <mergeCell ref="IQ2:IR2"/>
    <mergeCell ref="IS2:IT2"/>
    <mergeCell ref="IU2:IV2"/>
    <mergeCell ref="IW2:IX2"/>
    <mergeCell ref="IY2:IZ2"/>
    <mergeCell ref="JA2:JB2"/>
    <mergeCell ref="JC2:JD2"/>
    <mergeCell ref="JE2:JF2"/>
    <mergeCell ref="JY2:JZ2"/>
    <mergeCell ref="KA2:KB2"/>
    <mergeCell ref="JG2:JH2"/>
    <mergeCell ref="JI2:JJ2"/>
    <mergeCell ref="JK2:JL2"/>
    <mergeCell ref="JM2:JN2"/>
    <mergeCell ref="JO2:JP2"/>
    <mergeCell ref="JQ2:JR2"/>
    <mergeCell ref="JS2:JT2"/>
    <mergeCell ref="JU2:JV2"/>
    <mergeCell ref="JW2:JX2"/>
    <mergeCell ref="KC2:KD2"/>
    <mergeCell ref="KE2:KF2"/>
    <mergeCell ref="KG2:KH2"/>
    <mergeCell ref="KI2:KJ2"/>
    <mergeCell ref="KK2:KL2"/>
    <mergeCell ref="KM2:KN2"/>
    <mergeCell ref="KO2:KP2"/>
    <mergeCell ref="KQ2:KR2"/>
    <mergeCell ref="KS2:KT2"/>
    <mergeCell ref="KU2:KV2"/>
    <mergeCell ref="KW2:KX2"/>
    <mergeCell ref="KY2:KZ2"/>
    <mergeCell ref="LA2:LB2"/>
    <mergeCell ref="LC2:LD2"/>
    <mergeCell ref="LE2:LF2"/>
    <mergeCell ref="LG2:LH2"/>
    <mergeCell ref="LI2:LJ2"/>
    <mergeCell ref="LK2:LL2"/>
    <mergeCell ref="ME2:MF2"/>
    <mergeCell ref="LM2:LN2"/>
    <mergeCell ref="LO2:LP2"/>
    <mergeCell ref="LQ2:LR2"/>
    <mergeCell ref="LS2:LT2"/>
    <mergeCell ref="LU2:LV2"/>
    <mergeCell ref="LW2:LX2"/>
    <mergeCell ref="LY2:LZ2"/>
    <mergeCell ref="MA2:MB2"/>
    <mergeCell ref="MC2:MD2"/>
  </mergeCell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000-000000000000}">
          <x14:formula1>
            <xm:f>Reference!$B$2:$B$25</xm:f>
          </x14:formula1>
          <xm:sqref>B4:B11</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25"/>
  <sheetViews>
    <sheetView topLeftCell="A2" workbookViewId="0" xr3:uid="{F1CDC194-CB96-5A2D-8E84-222F42300CFA}">
      <selection activeCell="B9" sqref="B9"/>
    </sheetView>
  </sheetViews>
  <sheetFormatPr defaultRowHeight="12.75"/>
  <cols>
    <col min="1" max="1" width="4" bestFit="1" customWidth="1"/>
    <col min="2" max="2" width="27.28515625" bestFit="1" customWidth="1"/>
    <col min="3" max="3" width="92.5703125" customWidth="1"/>
  </cols>
  <sheetData>
    <row r="1" spans="1:3">
      <c r="A1" s="13" t="s">
        <v>35</v>
      </c>
      <c r="B1" s="17" t="s">
        <v>36</v>
      </c>
      <c r="C1" s="17" t="s">
        <v>15</v>
      </c>
    </row>
    <row r="2" spans="1:3">
      <c r="A2" s="3">
        <v>1</v>
      </c>
      <c r="B2" s="38" t="s">
        <v>46</v>
      </c>
      <c r="C2" s="3" t="s">
        <v>47</v>
      </c>
    </row>
    <row r="3" spans="1:3">
      <c r="A3" s="3">
        <v>2</v>
      </c>
      <c r="B3" s="18" t="s">
        <v>48</v>
      </c>
      <c r="C3" s="3" t="s">
        <v>49</v>
      </c>
    </row>
    <row r="4" spans="1:3">
      <c r="A4" s="3">
        <v>3</v>
      </c>
      <c r="B4" s="18" t="s">
        <v>50</v>
      </c>
      <c r="C4" s="3" t="s">
        <v>51</v>
      </c>
    </row>
    <row r="5" spans="1:3">
      <c r="A5" s="3">
        <v>4</v>
      </c>
      <c r="B5" s="18" t="s">
        <v>52</v>
      </c>
      <c r="C5" s="3" t="s">
        <v>53</v>
      </c>
    </row>
    <row r="6" spans="1:3">
      <c r="A6" s="3">
        <v>5</v>
      </c>
      <c r="B6" s="18" t="s">
        <v>54</v>
      </c>
      <c r="C6" s="3" t="s">
        <v>55</v>
      </c>
    </row>
    <row r="7" spans="1:3">
      <c r="A7" s="3">
        <v>6</v>
      </c>
      <c r="B7" s="18" t="s">
        <v>21</v>
      </c>
      <c r="C7" s="3" t="s">
        <v>58</v>
      </c>
    </row>
    <row r="8" spans="1:3">
      <c r="A8" s="3">
        <v>7</v>
      </c>
      <c r="B8" s="18" t="s">
        <v>22</v>
      </c>
      <c r="C8" s="3" t="s">
        <v>59</v>
      </c>
    </row>
    <row r="9" spans="1:3">
      <c r="A9" s="3">
        <v>8</v>
      </c>
      <c r="B9" s="18" t="s">
        <v>56</v>
      </c>
      <c r="C9" s="3" t="s">
        <v>57</v>
      </c>
    </row>
    <row r="10" spans="1:3">
      <c r="A10" s="3">
        <v>9</v>
      </c>
      <c r="B10" s="18"/>
      <c r="C10" s="3"/>
    </row>
    <row r="11" spans="1:3">
      <c r="A11" s="3">
        <v>10</v>
      </c>
      <c r="B11" s="18"/>
      <c r="C11" s="3"/>
    </row>
    <row r="12" spans="1:3">
      <c r="A12" s="3"/>
      <c r="B12" s="19"/>
      <c r="C12" s="3"/>
    </row>
    <row r="13" spans="1:3">
      <c r="A13" s="3"/>
      <c r="B13" s="19"/>
      <c r="C13" s="3"/>
    </row>
    <row r="14" spans="1:3">
      <c r="A14" s="3"/>
      <c r="B14" s="19"/>
      <c r="C14" s="3"/>
    </row>
    <row r="15" spans="1:3">
      <c r="A15" s="3"/>
      <c r="B15" s="19"/>
      <c r="C15" s="3"/>
    </row>
    <row r="16" spans="1:3">
      <c r="A16" s="3"/>
      <c r="B16" s="19"/>
      <c r="C16" s="3"/>
    </row>
    <row r="17" spans="1:3">
      <c r="A17" s="3"/>
      <c r="B17" s="19"/>
      <c r="C17" s="3"/>
    </row>
    <row r="18" spans="1:3">
      <c r="A18" s="3"/>
      <c r="B18" s="19"/>
      <c r="C18" s="3"/>
    </row>
    <row r="19" spans="1:3">
      <c r="A19" s="3"/>
      <c r="B19" s="19"/>
      <c r="C19" s="3"/>
    </row>
    <row r="20" spans="1:3">
      <c r="A20" s="3"/>
      <c r="B20" s="19"/>
      <c r="C20" s="3"/>
    </row>
    <row r="21" spans="1:3">
      <c r="A21" s="3"/>
      <c r="B21" s="19"/>
      <c r="C21" s="3"/>
    </row>
    <row r="22" spans="1:3">
      <c r="A22" s="3"/>
      <c r="B22" s="19"/>
      <c r="C22" s="3"/>
    </row>
    <row r="23" spans="1:3">
      <c r="A23" s="3"/>
      <c r="B23" s="19"/>
      <c r="C23" s="3"/>
    </row>
    <row r="24" spans="1:3">
      <c r="A24" s="3"/>
      <c r="B24" s="19"/>
      <c r="C24" s="3"/>
    </row>
    <row r="25" spans="1:3">
      <c r="A25" s="3"/>
      <c r="B25" s="19"/>
      <c r="C25" s="3"/>
    </row>
  </sheetData>
  <dataValidations count="1">
    <dataValidation type="list" allowBlank="1" showInputMessage="1" showErrorMessage="1" sqref="C17" xr:uid="{00000000-0002-0000-1100-000000000000}">
      <formula1>$B$2:$B$10</formula1>
    </dataValidation>
  </dataValidations>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2:MF12"/>
  <sheetViews>
    <sheetView topLeftCell="B1" workbookViewId="0" xr3:uid="{CF366857-BBDD-5199-9BC9-FF52903B0715}">
      <pane xSplit="1" ySplit="2" topLeftCell="JX3" activePane="bottomRight" state="frozen"/>
      <selection pane="bottomRight" activeCell="KN32" sqref="KN32"/>
      <selection pane="bottomLeft" activeCell="B3" sqref="B3"/>
      <selection pane="topRight" activeCell="C1" sqref="C1"/>
    </sheetView>
  </sheetViews>
  <sheetFormatPr defaultRowHeight="12.75"/>
  <cols>
    <col min="1" max="1" width="4.85546875" customWidth="1"/>
    <col min="2" max="2" width="27.140625" bestFit="1" customWidth="1"/>
    <col min="3" max="3" width="4.28515625" bestFit="1" customWidth="1"/>
    <col min="4" max="4" width="9.42578125" bestFit="1" customWidth="1"/>
    <col min="5" max="13" width="7" bestFit="1" customWidth="1"/>
    <col min="14" max="14" width="9.5703125" bestFit="1" customWidth="1"/>
    <col min="15" max="15" width="3.42578125" bestFit="1" customWidth="1"/>
    <col min="16" max="16" width="5.85546875" bestFit="1" customWidth="1"/>
    <col min="17" max="18" width="6" bestFit="1" customWidth="1"/>
    <col min="19" max="19" width="3.5703125" bestFit="1" customWidth="1"/>
    <col min="20" max="20" width="5.85546875" bestFit="1" customWidth="1"/>
    <col min="21" max="21" width="3.5703125" bestFit="1" customWidth="1"/>
    <col min="22" max="22" width="5.85546875" bestFit="1" customWidth="1"/>
    <col min="23" max="23" width="3.5703125" bestFit="1" customWidth="1"/>
    <col min="24" max="24" width="5.85546875" bestFit="1" customWidth="1"/>
    <col min="25" max="25" width="3.5703125" bestFit="1" customWidth="1"/>
    <col min="26" max="26" width="5.85546875" bestFit="1" customWidth="1"/>
    <col min="27" max="27" width="3.5703125" bestFit="1" customWidth="1"/>
    <col min="28" max="28" width="5.85546875" bestFit="1" customWidth="1"/>
    <col min="29" max="29" width="6" bestFit="1" customWidth="1"/>
    <col min="30" max="30" width="7" bestFit="1" customWidth="1"/>
    <col min="31" max="31" width="3.42578125" bestFit="1" customWidth="1"/>
    <col min="32" max="32" width="5.85546875" bestFit="1" customWidth="1"/>
    <col min="33" max="33" width="3.42578125" bestFit="1" customWidth="1"/>
    <col min="34" max="34" width="5.85546875" bestFit="1" customWidth="1"/>
    <col min="35" max="35" width="3.42578125" bestFit="1" customWidth="1"/>
    <col min="36" max="36" width="5.85546875" bestFit="1" customWidth="1"/>
    <col min="37" max="37" width="3.42578125" bestFit="1" customWidth="1"/>
    <col min="38" max="38" width="5.85546875" bestFit="1" customWidth="1"/>
    <col min="39" max="39" width="8.140625" customWidth="1"/>
    <col min="40" max="40" width="7.7109375" customWidth="1"/>
    <col min="41" max="42" width="7" bestFit="1" customWidth="1"/>
    <col min="43" max="43" width="3.5703125" bestFit="1" customWidth="1"/>
    <col min="44" max="44" width="5.85546875" bestFit="1" customWidth="1"/>
    <col min="45" max="45" width="3.5703125" bestFit="1" customWidth="1"/>
    <col min="46" max="46" width="5.85546875" bestFit="1" customWidth="1"/>
    <col min="47" max="47" width="3.5703125" bestFit="1" customWidth="1"/>
    <col min="48" max="48" width="5.85546875" bestFit="1" customWidth="1"/>
    <col min="49" max="49" width="6.85546875" bestFit="1" customWidth="1"/>
    <col min="50" max="50" width="5.85546875" bestFit="1" customWidth="1"/>
    <col min="51" max="51" width="3.5703125" bestFit="1" customWidth="1"/>
    <col min="52" max="52" width="5.85546875" bestFit="1" customWidth="1"/>
    <col min="53" max="54" width="7" bestFit="1" customWidth="1"/>
    <col min="55" max="55" width="3.5703125" bestFit="1" customWidth="1"/>
    <col min="56" max="56" width="5.85546875" bestFit="1" customWidth="1"/>
    <col min="57" max="57" width="3.5703125" bestFit="1" customWidth="1"/>
    <col min="58" max="58" width="5.85546875" bestFit="1" customWidth="1"/>
    <col min="59" max="59" width="3.5703125" bestFit="1" customWidth="1"/>
    <col min="60" max="60" width="5.85546875" bestFit="1" customWidth="1"/>
    <col min="61" max="61" width="3.5703125" bestFit="1" customWidth="1"/>
    <col min="62" max="62" width="5.85546875" bestFit="1" customWidth="1"/>
    <col min="63" max="63" width="3.5703125" bestFit="1" customWidth="1"/>
    <col min="64" max="64" width="5.85546875" bestFit="1" customWidth="1"/>
    <col min="65" max="66" width="7" bestFit="1" customWidth="1"/>
    <col min="67" max="67" width="3.42578125" bestFit="1" customWidth="1"/>
    <col min="68" max="68" width="6.42578125" bestFit="1" customWidth="1"/>
    <col min="69" max="69" width="3.42578125" bestFit="1" customWidth="1"/>
    <col min="70" max="70" width="5.7109375" bestFit="1" customWidth="1"/>
    <col min="71" max="71" width="3.42578125" bestFit="1" customWidth="1"/>
    <col min="72" max="72" width="5.7109375" bestFit="1" customWidth="1"/>
    <col min="73" max="73" width="3.42578125" bestFit="1" customWidth="1"/>
    <col min="74" max="74" width="5.7109375" bestFit="1" customWidth="1"/>
    <col min="75" max="75" width="3.42578125" bestFit="1" customWidth="1"/>
    <col min="76" max="76" width="5.7109375" bestFit="1" customWidth="1"/>
    <col min="77" max="77" width="3.42578125" bestFit="1" customWidth="1"/>
    <col min="78" max="78" width="5.7109375" bestFit="1" customWidth="1"/>
    <col min="79" max="79" width="3.42578125" bestFit="1" customWidth="1"/>
    <col min="80" max="80" width="5.7109375" bestFit="1" customWidth="1"/>
    <col min="81" max="81" width="3.42578125" bestFit="1" customWidth="1"/>
    <col min="82" max="82" width="5.7109375" bestFit="1" customWidth="1"/>
    <col min="83" max="83" width="3.42578125" bestFit="1" customWidth="1"/>
    <col min="84" max="84" width="5.7109375" bestFit="1" customWidth="1"/>
    <col min="85" max="85" width="3.42578125" bestFit="1" customWidth="1"/>
    <col min="86" max="86" width="5.7109375" bestFit="1" customWidth="1"/>
    <col min="87" max="87" width="3.42578125" bestFit="1" customWidth="1"/>
    <col min="88" max="88" width="5.7109375" bestFit="1" customWidth="1"/>
    <col min="89" max="89" width="3.42578125" bestFit="1" customWidth="1"/>
    <col min="90" max="90" width="5.7109375" bestFit="1" customWidth="1"/>
    <col min="91" max="91" width="3.42578125" bestFit="1" customWidth="1"/>
    <col min="92" max="92" width="5.7109375" bestFit="1" customWidth="1"/>
    <col min="93" max="93" width="3.42578125" bestFit="1" customWidth="1"/>
    <col min="94" max="94" width="5.7109375" bestFit="1" customWidth="1"/>
    <col min="95" max="95" width="3.42578125" bestFit="1" customWidth="1"/>
    <col min="96" max="96" width="5.7109375" bestFit="1" customWidth="1"/>
    <col min="97" max="97" width="3.42578125" bestFit="1" customWidth="1"/>
    <col min="98" max="98" width="5.7109375" bestFit="1" customWidth="1"/>
    <col min="99" max="99" width="3.42578125" bestFit="1" customWidth="1"/>
    <col min="100" max="100" width="5.7109375" bestFit="1" customWidth="1"/>
    <col min="101" max="101" width="3.42578125" bestFit="1" customWidth="1"/>
    <col min="102" max="102" width="5.7109375" bestFit="1" customWidth="1"/>
    <col min="103" max="103" width="3.42578125" bestFit="1" customWidth="1"/>
    <col min="104" max="104" width="5.7109375" bestFit="1" customWidth="1"/>
    <col min="105" max="105" width="3.42578125" bestFit="1" customWidth="1"/>
    <col min="106" max="106" width="5.85546875" bestFit="1" customWidth="1"/>
    <col min="107" max="107" width="3.42578125" bestFit="1" customWidth="1"/>
    <col min="108" max="108" width="5.85546875" bestFit="1" customWidth="1"/>
    <col min="109" max="109" width="3.42578125" bestFit="1" customWidth="1"/>
    <col min="110" max="110" width="7.85546875" bestFit="1" customWidth="1"/>
    <col min="111" max="111" width="3.42578125" bestFit="1" customWidth="1"/>
    <col min="112" max="112" width="5.7109375" bestFit="1" customWidth="1"/>
    <col min="113" max="113" width="3.42578125" bestFit="1" customWidth="1"/>
    <col min="114" max="114" width="5.85546875" bestFit="1" customWidth="1"/>
    <col min="115" max="115" width="3.42578125" bestFit="1" customWidth="1"/>
    <col min="116" max="116" width="5.85546875" bestFit="1" customWidth="1"/>
    <col min="117" max="117" width="3.42578125" bestFit="1" customWidth="1"/>
    <col min="118" max="118" width="5.7109375" bestFit="1" customWidth="1"/>
    <col min="119" max="119" width="3.42578125" bestFit="1" customWidth="1"/>
    <col min="120" max="120" width="5.7109375" bestFit="1" customWidth="1"/>
    <col min="121" max="121" width="3.42578125" bestFit="1" customWidth="1"/>
    <col min="122" max="122" width="5.7109375" bestFit="1" customWidth="1"/>
    <col min="123" max="123" width="7.140625" bestFit="1" customWidth="1"/>
    <col min="124" max="124" width="5.85546875" bestFit="1" customWidth="1"/>
    <col min="125" max="125" width="7.7109375" customWidth="1"/>
    <col min="126" max="126" width="5.85546875" bestFit="1" customWidth="1"/>
    <col min="127" max="127" width="3.42578125" bestFit="1" customWidth="1"/>
    <col min="128" max="128" width="4.7109375" bestFit="1" customWidth="1"/>
    <col min="129" max="129" width="3.42578125" bestFit="1" customWidth="1"/>
    <col min="130" max="130" width="4.7109375" bestFit="1" customWidth="1"/>
    <col min="131" max="131" width="3.42578125" bestFit="1" customWidth="1"/>
    <col min="132" max="132" width="5.7109375" bestFit="1" customWidth="1"/>
    <col min="133" max="133" width="3.42578125" bestFit="1" customWidth="1"/>
    <col min="134" max="134" width="5.7109375" bestFit="1" customWidth="1"/>
    <col min="135" max="135" width="3.42578125" bestFit="1" customWidth="1"/>
    <col min="136" max="136" width="5.7109375" bestFit="1" customWidth="1"/>
    <col min="137" max="137" width="3.42578125" bestFit="1" customWidth="1"/>
    <col min="138" max="138" width="5.7109375" bestFit="1" customWidth="1"/>
    <col min="139" max="139" width="3.42578125" bestFit="1" customWidth="1"/>
    <col min="140" max="140" width="5.7109375" bestFit="1" customWidth="1"/>
    <col min="141" max="141" width="3.42578125" bestFit="1" customWidth="1"/>
    <col min="142" max="142" width="5.7109375" bestFit="1" customWidth="1"/>
    <col min="143" max="143" width="3.42578125" bestFit="1" customWidth="1"/>
    <col min="144" max="144" width="5.7109375" bestFit="1" customWidth="1"/>
    <col min="145" max="145" width="3.42578125" bestFit="1" customWidth="1"/>
    <col min="146" max="146" width="5.7109375" bestFit="1" customWidth="1"/>
    <col min="147" max="147" width="8.140625" customWidth="1"/>
    <col min="148" max="148" width="5.7109375" bestFit="1" customWidth="1"/>
    <col min="149" max="149" width="3.42578125" bestFit="1" customWidth="1"/>
    <col min="150" max="150" width="5.7109375" bestFit="1" customWidth="1"/>
    <col min="151" max="151" width="3.42578125" bestFit="1" customWidth="1"/>
    <col min="152" max="152" width="5.7109375" bestFit="1" customWidth="1"/>
    <col min="153" max="153" width="3.42578125" bestFit="1" customWidth="1"/>
    <col min="154" max="154" width="5.7109375" bestFit="1" customWidth="1"/>
    <col min="155" max="155" width="6.5703125" customWidth="1"/>
    <col min="156" max="156" width="5.7109375" bestFit="1" customWidth="1"/>
    <col min="157" max="157" width="3.42578125" bestFit="1" customWidth="1"/>
    <col min="158" max="158" width="5.7109375" bestFit="1" customWidth="1"/>
    <col min="159" max="159" width="3.42578125" bestFit="1" customWidth="1"/>
    <col min="160" max="160" width="7.85546875" bestFit="1" customWidth="1"/>
    <col min="161" max="161" width="3.42578125" bestFit="1" customWidth="1"/>
    <col min="162" max="162" width="5.7109375" bestFit="1" customWidth="1"/>
    <col min="163" max="163" width="3.42578125" bestFit="1" customWidth="1"/>
    <col min="164" max="164" width="5.7109375" bestFit="1" customWidth="1"/>
    <col min="165" max="165" width="3.42578125" bestFit="1" customWidth="1"/>
    <col min="166" max="166" width="5.7109375" bestFit="1" customWidth="1"/>
    <col min="167" max="167" width="3.42578125" bestFit="1" customWidth="1"/>
    <col min="168" max="168" width="5.7109375" bestFit="1" customWidth="1"/>
    <col min="169" max="169" width="3.42578125" bestFit="1" customWidth="1"/>
    <col min="170" max="170" width="5.7109375" bestFit="1" customWidth="1"/>
    <col min="171" max="171" width="3.42578125" bestFit="1" customWidth="1"/>
    <col min="172" max="172" width="5.7109375" bestFit="1" customWidth="1"/>
    <col min="173" max="173" width="3.42578125" bestFit="1" customWidth="1"/>
    <col min="174" max="174" width="5.7109375" bestFit="1" customWidth="1"/>
    <col min="175" max="175" width="3.42578125" bestFit="1" customWidth="1"/>
    <col min="176" max="176" width="5.7109375" bestFit="1" customWidth="1"/>
    <col min="177" max="177" width="3.42578125" bestFit="1" customWidth="1"/>
    <col min="178" max="178" width="5.7109375" bestFit="1" customWidth="1"/>
    <col min="179" max="180" width="6" customWidth="1"/>
  </cols>
  <sheetData>
    <row r="2" spans="2:344">
      <c r="B2" s="1" t="s">
        <v>90</v>
      </c>
      <c r="C2" s="9" t="s">
        <v>3</v>
      </c>
      <c r="D2" s="46" t="s">
        <v>766</v>
      </c>
      <c r="E2" s="47">
        <v>43516</v>
      </c>
      <c r="F2" s="47">
        <v>43517</v>
      </c>
      <c r="G2" s="47">
        <v>43518</v>
      </c>
      <c r="H2" s="47">
        <v>43519</v>
      </c>
      <c r="I2" s="47">
        <v>43520</v>
      </c>
      <c r="J2" s="47">
        <v>43521</v>
      </c>
      <c r="K2" s="47">
        <v>43522</v>
      </c>
      <c r="L2" s="47">
        <v>43523</v>
      </c>
      <c r="M2" s="172">
        <v>43524</v>
      </c>
      <c r="N2" s="48" t="s">
        <v>767</v>
      </c>
      <c r="O2" s="538">
        <v>43525</v>
      </c>
      <c r="P2" s="539"/>
      <c r="Q2" s="172">
        <v>43526</v>
      </c>
      <c r="R2" s="172">
        <v>43527</v>
      </c>
      <c r="S2" s="538">
        <v>43528</v>
      </c>
      <c r="T2" s="539"/>
      <c r="U2" s="538">
        <v>43529</v>
      </c>
      <c r="V2" s="539"/>
      <c r="W2" s="538">
        <v>43530</v>
      </c>
      <c r="X2" s="539"/>
      <c r="Y2" s="538">
        <v>43531</v>
      </c>
      <c r="Z2" s="539"/>
      <c r="AA2" s="538">
        <v>43532</v>
      </c>
      <c r="AB2" s="539"/>
      <c r="AC2" s="171">
        <v>43533</v>
      </c>
      <c r="AD2" s="171">
        <v>43534</v>
      </c>
      <c r="AE2" s="538">
        <v>43535</v>
      </c>
      <c r="AF2" s="539"/>
      <c r="AG2" s="538">
        <v>43536</v>
      </c>
      <c r="AH2" s="539"/>
      <c r="AI2" s="538">
        <v>43537</v>
      </c>
      <c r="AJ2" s="539"/>
      <c r="AK2" s="538">
        <v>43538</v>
      </c>
      <c r="AL2" s="539"/>
      <c r="AM2" s="538">
        <v>43539</v>
      </c>
      <c r="AN2" s="539"/>
      <c r="AO2" s="171">
        <v>43540</v>
      </c>
      <c r="AP2" s="171">
        <v>43541</v>
      </c>
      <c r="AQ2" s="538">
        <v>43542</v>
      </c>
      <c r="AR2" s="539"/>
      <c r="AS2" s="538">
        <v>43543</v>
      </c>
      <c r="AT2" s="539"/>
      <c r="AU2" s="538">
        <v>43544</v>
      </c>
      <c r="AV2" s="539"/>
      <c r="AW2" s="538">
        <v>43545</v>
      </c>
      <c r="AX2" s="539"/>
      <c r="AY2" s="538">
        <v>43546</v>
      </c>
      <c r="AZ2" s="539"/>
      <c r="BA2" s="171">
        <v>43547</v>
      </c>
      <c r="BB2" s="171">
        <v>43548</v>
      </c>
      <c r="BC2" s="538">
        <v>43549</v>
      </c>
      <c r="BD2" s="539"/>
      <c r="BE2" s="538">
        <v>43550</v>
      </c>
      <c r="BF2" s="539"/>
      <c r="BG2" s="538">
        <v>43551</v>
      </c>
      <c r="BH2" s="539"/>
      <c r="BI2" s="538">
        <v>43552</v>
      </c>
      <c r="BJ2" s="539"/>
      <c r="BK2" s="538">
        <v>43553</v>
      </c>
      <c r="BL2" s="539"/>
      <c r="BM2" s="171">
        <v>43554</v>
      </c>
      <c r="BN2" s="171">
        <v>43555</v>
      </c>
      <c r="BO2" s="538" t="s">
        <v>768</v>
      </c>
      <c r="BP2" s="539"/>
      <c r="BQ2" s="531">
        <v>43556</v>
      </c>
      <c r="BR2" s="532"/>
      <c r="BS2" s="531">
        <v>43557</v>
      </c>
      <c r="BT2" s="532"/>
      <c r="BU2" s="531">
        <v>43558</v>
      </c>
      <c r="BV2" s="532"/>
      <c r="BW2" s="531">
        <v>43559</v>
      </c>
      <c r="BX2" s="532"/>
      <c r="BY2" s="531">
        <v>43560</v>
      </c>
      <c r="BZ2" s="532"/>
      <c r="CA2" s="523" t="s">
        <v>92</v>
      </c>
      <c r="CB2" s="524"/>
      <c r="CC2" s="531">
        <v>43563</v>
      </c>
      <c r="CD2" s="532"/>
      <c r="CE2" s="531">
        <v>43564</v>
      </c>
      <c r="CF2" s="532"/>
      <c r="CG2" s="531">
        <v>43565</v>
      </c>
      <c r="CH2" s="532"/>
      <c r="CI2" s="531">
        <v>43566</v>
      </c>
      <c r="CJ2" s="532"/>
      <c r="CK2" s="531">
        <v>43567</v>
      </c>
      <c r="CL2" s="532"/>
      <c r="CM2" s="523" t="s">
        <v>92</v>
      </c>
      <c r="CN2" s="524"/>
      <c r="CO2" s="531">
        <v>43570</v>
      </c>
      <c r="CP2" s="532"/>
      <c r="CQ2" s="531">
        <v>43571</v>
      </c>
      <c r="CR2" s="532"/>
      <c r="CS2" s="531">
        <v>43572</v>
      </c>
      <c r="CT2" s="532"/>
      <c r="CU2" s="531">
        <v>43573</v>
      </c>
      <c r="CV2" s="532"/>
      <c r="CW2" s="531">
        <v>43574</v>
      </c>
      <c r="CX2" s="532"/>
      <c r="CY2" s="523" t="s">
        <v>92</v>
      </c>
      <c r="CZ2" s="524"/>
      <c r="DA2" s="531">
        <v>43577</v>
      </c>
      <c r="DB2" s="532"/>
      <c r="DC2" s="531">
        <v>43578</v>
      </c>
      <c r="DD2" s="532"/>
      <c r="DE2" s="531">
        <v>43579</v>
      </c>
      <c r="DF2" s="532"/>
      <c r="DG2" s="531">
        <v>43580</v>
      </c>
      <c r="DH2" s="532"/>
      <c r="DI2" s="531">
        <v>43581</v>
      </c>
      <c r="DJ2" s="532"/>
      <c r="DK2" s="523" t="s">
        <v>92</v>
      </c>
      <c r="DL2" s="524"/>
      <c r="DM2" s="531">
        <v>43584</v>
      </c>
      <c r="DN2" s="532"/>
      <c r="DO2" s="531">
        <v>43585</v>
      </c>
      <c r="DP2" s="532"/>
      <c r="DQ2" s="519" t="s">
        <v>92</v>
      </c>
      <c r="DR2" s="520"/>
      <c r="DS2" s="533">
        <v>43586</v>
      </c>
      <c r="DT2" s="534"/>
      <c r="DU2" s="531">
        <v>43587</v>
      </c>
      <c r="DV2" s="532"/>
      <c r="DW2" s="531">
        <v>43588</v>
      </c>
      <c r="DX2" s="532"/>
      <c r="DY2" s="523" t="s">
        <v>92</v>
      </c>
      <c r="DZ2" s="524"/>
      <c r="EA2" s="531">
        <v>43591</v>
      </c>
      <c r="EB2" s="532"/>
      <c r="EC2" s="531">
        <v>43592</v>
      </c>
      <c r="ED2" s="532"/>
      <c r="EE2" s="531">
        <v>43593</v>
      </c>
      <c r="EF2" s="532"/>
      <c r="EG2" s="531">
        <v>43594</v>
      </c>
      <c r="EH2" s="532"/>
      <c r="EI2" s="531">
        <v>43595</v>
      </c>
      <c r="EJ2" s="532"/>
      <c r="EK2" s="523" t="s">
        <v>92</v>
      </c>
      <c r="EL2" s="524"/>
      <c r="EM2" s="531">
        <v>43598</v>
      </c>
      <c r="EN2" s="532"/>
      <c r="EO2" s="531">
        <v>43599</v>
      </c>
      <c r="EP2" s="532"/>
      <c r="EQ2" s="531">
        <v>43600</v>
      </c>
      <c r="ER2" s="532"/>
      <c r="ES2" s="531">
        <v>43601</v>
      </c>
      <c r="ET2" s="532"/>
      <c r="EU2" s="531">
        <v>43602</v>
      </c>
      <c r="EV2" s="532"/>
      <c r="EW2" s="523" t="s">
        <v>92</v>
      </c>
      <c r="EX2" s="524"/>
      <c r="EY2" s="531">
        <v>43605</v>
      </c>
      <c r="EZ2" s="532"/>
      <c r="FA2" s="531">
        <v>43606</v>
      </c>
      <c r="FB2" s="532"/>
      <c r="FC2" s="531">
        <v>43607</v>
      </c>
      <c r="FD2" s="532"/>
      <c r="FE2" s="531">
        <v>43608</v>
      </c>
      <c r="FF2" s="532"/>
      <c r="FG2" s="531">
        <v>43609</v>
      </c>
      <c r="FH2" s="532"/>
      <c r="FI2" s="523" t="s">
        <v>92</v>
      </c>
      <c r="FJ2" s="524"/>
      <c r="FK2" s="531">
        <v>43612</v>
      </c>
      <c r="FL2" s="532"/>
      <c r="FM2" s="531">
        <v>43613</v>
      </c>
      <c r="FN2" s="532"/>
      <c r="FO2" s="531">
        <v>43614</v>
      </c>
      <c r="FP2" s="532"/>
      <c r="FQ2" s="531">
        <v>43615</v>
      </c>
      <c r="FR2" s="532"/>
      <c r="FS2" s="531">
        <v>43616</v>
      </c>
      <c r="FT2" s="532"/>
      <c r="FU2" s="523" t="s">
        <v>92</v>
      </c>
      <c r="FV2" s="524"/>
      <c r="FW2" s="519" t="s">
        <v>776</v>
      </c>
      <c r="FX2" s="520"/>
      <c r="FY2" s="536">
        <v>43619</v>
      </c>
      <c r="FZ2" s="537"/>
      <c r="GA2" s="536">
        <v>43620</v>
      </c>
      <c r="GB2" s="537"/>
      <c r="GC2" s="536">
        <v>43621</v>
      </c>
      <c r="GD2" s="537"/>
      <c r="GE2" s="536">
        <v>43622</v>
      </c>
      <c r="GF2" s="537"/>
      <c r="GG2" s="536">
        <v>43623</v>
      </c>
      <c r="GH2" s="537"/>
      <c r="GI2" s="523" t="s">
        <v>92</v>
      </c>
      <c r="GJ2" s="524"/>
      <c r="GK2" s="536">
        <v>43626</v>
      </c>
      <c r="GL2" s="537"/>
      <c r="GM2" s="536">
        <v>43627</v>
      </c>
      <c r="GN2" s="537"/>
      <c r="GO2" s="536">
        <v>43628</v>
      </c>
      <c r="GP2" s="537"/>
      <c r="GQ2" s="536">
        <v>43629</v>
      </c>
      <c r="GR2" s="537"/>
      <c r="GS2" s="536">
        <v>43630</v>
      </c>
      <c r="GT2" s="537"/>
      <c r="GU2" s="523" t="s">
        <v>92</v>
      </c>
      <c r="GV2" s="524"/>
      <c r="GW2" s="536">
        <v>43633</v>
      </c>
      <c r="GX2" s="537"/>
      <c r="GY2" s="536">
        <v>43634</v>
      </c>
      <c r="GZ2" s="537"/>
      <c r="HA2" s="536">
        <v>43635</v>
      </c>
      <c r="HB2" s="537"/>
      <c r="HC2" s="536">
        <v>43636</v>
      </c>
      <c r="HD2" s="537"/>
      <c r="HE2" s="536">
        <v>43637</v>
      </c>
      <c r="HF2" s="537"/>
      <c r="HG2" s="523" t="s">
        <v>92</v>
      </c>
      <c r="HH2" s="524"/>
      <c r="HI2" s="536">
        <v>43640</v>
      </c>
      <c r="HJ2" s="537"/>
      <c r="HK2" s="536">
        <v>43641</v>
      </c>
      <c r="HL2" s="537"/>
      <c r="HM2" s="536">
        <v>43642</v>
      </c>
      <c r="HN2" s="537"/>
      <c r="HO2" s="536">
        <v>43643</v>
      </c>
      <c r="HP2" s="537"/>
      <c r="HQ2" s="536">
        <v>43644</v>
      </c>
      <c r="HR2" s="537"/>
      <c r="HS2" s="523" t="s">
        <v>92</v>
      </c>
      <c r="HT2" s="524"/>
      <c r="HU2" s="519" t="s">
        <v>776</v>
      </c>
      <c r="HV2" s="520"/>
      <c r="HW2" s="508">
        <v>43647</v>
      </c>
      <c r="HX2" s="510"/>
      <c r="HY2" s="508">
        <v>43648</v>
      </c>
      <c r="HZ2" s="510"/>
      <c r="IA2" s="508">
        <v>43649</v>
      </c>
      <c r="IB2" s="510"/>
      <c r="IC2" s="508">
        <v>43650</v>
      </c>
      <c r="ID2" s="510"/>
      <c r="IE2" s="508">
        <v>43651</v>
      </c>
      <c r="IF2" s="510"/>
      <c r="IG2" s="523" t="s">
        <v>92</v>
      </c>
      <c r="IH2" s="524"/>
      <c r="II2" s="508">
        <v>43654</v>
      </c>
      <c r="IJ2" s="510"/>
      <c r="IK2" s="508">
        <v>43655</v>
      </c>
      <c r="IL2" s="510"/>
      <c r="IM2" s="508">
        <v>43656</v>
      </c>
      <c r="IN2" s="510"/>
      <c r="IO2" s="508">
        <v>43657</v>
      </c>
      <c r="IP2" s="510"/>
      <c r="IQ2" s="508">
        <v>43658</v>
      </c>
      <c r="IR2" s="510"/>
      <c r="IS2" s="523" t="s">
        <v>92</v>
      </c>
      <c r="IT2" s="524"/>
      <c r="IU2" s="508">
        <v>43661</v>
      </c>
      <c r="IV2" s="510"/>
      <c r="IW2" s="508">
        <v>43662</v>
      </c>
      <c r="IX2" s="510"/>
      <c r="IY2" s="508">
        <v>43663</v>
      </c>
      <c r="IZ2" s="510"/>
      <c r="JA2" s="508">
        <v>43664</v>
      </c>
      <c r="JB2" s="510"/>
      <c r="JC2" s="508">
        <v>43665</v>
      </c>
      <c r="JD2" s="510"/>
      <c r="JE2" s="523" t="s">
        <v>92</v>
      </c>
      <c r="JF2" s="524"/>
      <c r="JG2" s="508">
        <v>43668</v>
      </c>
      <c r="JH2" s="510"/>
      <c r="JI2" s="508">
        <v>43669</v>
      </c>
      <c r="JJ2" s="510"/>
      <c r="JK2" s="508">
        <v>43670</v>
      </c>
      <c r="JL2" s="510"/>
      <c r="JM2" s="508">
        <v>43671</v>
      </c>
      <c r="JN2" s="510"/>
      <c r="JO2" s="508">
        <v>43672</v>
      </c>
      <c r="JP2" s="510"/>
      <c r="JQ2" s="523" t="s">
        <v>92</v>
      </c>
      <c r="JR2" s="524"/>
      <c r="JS2" s="508">
        <v>43675</v>
      </c>
      <c r="JT2" s="510"/>
      <c r="JU2" s="508">
        <v>43676</v>
      </c>
      <c r="JV2" s="510"/>
      <c r="JW2" s="508">
        <v>43677</v>
      </c>
      <c r="JX2" s="510"/>
      <c r="JY2" s="523" t="s">
        <v>92</v>
      </c>
      <c r="JZ2" s="524"/>
      <c r="KA2" s="519" t="s">
        <v>772</v>
      </c>
      <c r="KB2" s="520"/>
      <c r="KC2" s="521">
        <v>43678</v>
      </c>
      <c r="KD2" s="522"/>
      <c r="KE2" s="521">
        <v>43679</v>
      </c>
      <c r="KF2" s="522"/>
      <c r="KG2" s="523" t="s">
        <v>92</v>
      </c>
      <c r="KH2" s="524"/>
      <c r="KI2" s="521">
        <v>43682</v>
      </c>
      <c r="KJ2" s="522"/>
      <c r="KK2" s="521">
        <v>43683</v>
      </c>
      <c r="KL2" s="522"/>
      <c r="KM2" s="521">
        <v>43684</v>
      </c>
      <c r="KN2" s="522"/>
      <c r="KO2" s="521">
        <v>43685</v>
      </c>
      <c r="KP2" s="522"/>
      <c r="KQ2" s="521">
        <v>43686</v>
      </c>
      <c r="KR2" s="522"/>
      <c r="KS2" s="523" t="s">
        <v>92</v>
      </c>
      <c r="KT2" s="524"/>
      <c r="KU2" s="521">
        <v>43689</v>
      </c>
      <c r="KV2" s="522"/>
      <c r="KW2" s="521">
        <v>43690</v>
      </c>
      <c r="KX2" s="522"/>
      <c r="KY2" s="521">
        <v>43691</v>
      </c>
      <c r="KZ2" s="522"/>
      <c r="LA2" s="521">
        <v>43692</v>
      </c>
      <c r="LB2" s="522"/>
      <c r="LC2" s="521">
        <v>43693</v>
      </c>
      <c r="LD2" s="522"/>
      <c r="LE2" s="523" t="s">
        <v>92</v>
      </c>
      <c r="LF2" s="524"/>
      <c r="LG2" s="521">
        <v>43696</v>
      </c>
      <c r="LH2" s="522"/>
      <c r="LI2" s="521">
        <v>43697</v>
      </c>
      <c r="LJ2" s="522"/>
      <c r="LK2" s="521">
        <v>43698</v>
      </c>
      <c r="LL2" s="522"/>
      <c r="LM2" s="521">
        <v>43699</v>
      </c>
      <c r="LN2" s="522"/>
      <c r="LO2" s="521">
        <v>43700</v>
      </c>
      <c r="LP2" s="522"/>
      <c r="LQ2" s="523" t="s">
        <v>92</v>
      </c>
      <c r="LR2" s="524"/>
      <c r="LS2" s="521">
        <v>43703</v>
      </c>
      <c r="LT2" s="522"/>
      <c r="LU2" s="521">
        <v>43704</v>
      </c>
      <c r="LV2" s="522"/>
      <c r="LW2" s="521">
        <v>43705</v>
      </c>
      <c r="LX2" s="522"/>
      <c r="LY2" s="521">
        <v>43706</v>
      </c>
      <c r="LZ2" s="522"/>
      <c r="MA2" s="521">
        <v>43707</v>
      </c>
      <c r="MB2" s="522"/>
      <c r="MC2" s="523" t="s">
        <v>92</v>
      </c>
      <c r="MD2" s="524"/>
      <c r="ME2" s="519" t="s">
        <v>772</v>
      </c>
      <c r="MF2" s="520"/>
    </row>
    <row r="3" spans="2:344">
      <c r="B3" s="194"/>
      <c r="C3" s="195"/>
      <c r="D3" s="52"/>
      <c r="E3" s="53"/>
      <c r="F3" s="53"/>
      <c r="G3" s="53"/>
      <c r="H3" s="53"/>
      <c r="I3" s="53"/>
      <c r="J3" s="53"/>
      <c r="K3" s="53"/>
      <c r="L3" s="53"/>
      <c r="M3" s="49"/>
      <c r="N3" s="54"/>
      <c r="O3" s="49" t="s">
        <v>16</v>
      </c>
      <c r="P3" s="49" t="s">
        <v>744</v>
      </c>
      <c r="Q3" s="49"/>
      <c r="R3" s="49"/>
      <c r="S3" s="49" t="s">
        <v>16</v>
      </c>
      <c r="T3" s="49" t="s">
        <v>744</v>
      </c>
      <c r="U3" s="49" t="s">
        <v>16</v>
      </c>
      <c r="V3" s="49" t="s">
        <v>744</v>
      </c>
      <c r="W3" s="49" t="s">
        <v>16</v>
      </c>
      <c r="X3" s="49" t="s">
        <v>744</v>
      </c>
      <c r="Y3" s="49" t="s">
        <v>16</v>
      </c>
      <c r="Z3" s="49" t="s">
        <v>744</v>
      </c>
      <c r="AA3" s="49" t="s">
        <v>16</v>
      </c>
      <c r="AB3" s="49" t="s">
        <v>744</v>
      </c>
      <c r="AC3" s="49" t="s">
        <v>16</v>
      </c>
      <c r="AD3" s="49" t="s">
        <v>16</v>
      </c>
      <c r="AE3" s="49" t="s">
        <v>16</v>
      </c>
      <c r="AF3" s="49" t="s">
        <v>744</v>
      </c>
      <c r="AG3" s="49" t="s">
        <v>16</v>
      </c>
      <c r="AH3" s="49" t="s">
        <v>744</v>
      </c>
      <c r="AI3" s="49" t="s">
        <v>16</v>
      </c>
      <c r="AJ3" s="49" t="s">
        <v>744</v>
      </c>
      <c r="AK3" s="49" t="s">
        <v>16</v>
      </c>
      <c r="AL3" s="49" t="s">
        <v>744</v>
      </c>
      <c r="AM3" s="49" t="s">
        <v>16</v>
      </c>
      <c r="AN3" s="49" t="s">
        <v>744</v>
      </c>
      <c r="AO3" s="49"/>
      <c r="AP3" s="49"/>
      <c r="AQ3" s="49" t="s">
        <v>16</v>
      </c>
      <c r="AR3" s="49" t="s">
        <v>744</v>
      </c>
      <c r="AS3" s="49" t="s">
        <v>16</v>
      </c>
      <c r="AT3" s="49" t="s">
        <v>744</v>
      </c>
      <c r="AU3" s="49" t="s">
        <v>16</v>
      </c>
      <c r="AV3" s="49" t="s">
        <v>744</v>
      </c>
      <c r="AW3" s="49" t="s">
        <v>16</v>
      </c>
      <c r="AX3" s="49" t="s">
        <v>744</v>
      </c>
      <c r="AY3" s="49" t="s">
        <v>16</v>
      </c>
      <c r="AZ3" s="49" t="s">
        <v>744</v>
      </c>
      <c r="BA3" s="49"/>
      <c r="BB3" s="49"/>
      <c r="BC3" s="49" t="s">
        <v>16</v>
      </c>
      <c r="BD3" s="49" t="s">
        <v>744</v>
      </c>
      <c r="BE3" s="49" t="s">
        <v>16</v>
      </c>
      <c r="BF3" s="49" t="s">
        <v>744</v>
      </c>
      <c r="BG3" s="49" t="s">
        <v>16</v>
      </c>
      <c r="BH3" s="49" t="s">
        <v>744</v>
      </c>
      <c r="BI3" s="49" t="s">
        <v>16</v>
      </c>
      <c r="BJ3" s="49" t="s">
        <v>744</v>
      </c>
      <c r="BK3" s="49" t="s">
        <v>16</v>
      </c>
      <c r="BL3" s="49" t="s">
        <v>744</v>
      </c>
      <c r="BM3" s="49"/>
      <c r="BN3" s="49"/>
      <c r="BO3" s="49" t="s">
        <v>16</v>
      </c>
      <c r="BP3" s="49" t="s">
        <v>744</v>
      </c>
      <c r="BQ3" s="44" t="s">
        <v>16</v>
      </c>
      <c r="BR3" s="44" t="s">
        <v>744</v>
      </c>
      <c r="BS3" s="44" t="s">
        <v>16</v>
      </c>
      <c r="BT3" s="44" t="s">
        <v>744</v>
      </c>
      <c r="BU3" s="44" t="s">
        <v>16</v>
      </c>
      <c r="BV3" s="44" t="s">
        <v>744</v>
      </c>
      <c r="BW3" s="44" t="s">
        <v>16</v>
      </c>
      <c r="BX3" s="44" t="s">
        <v>744</v>
      </c>
      <c r="BY3" s="44" t="s">
        <v>16</v>
      </c>
      <c r="BZ3" s="44" t="s">
        <v>744</v>
      </c>
      <c r="CA3" s="97" t="s">
        <v>16</v>
      </c>
      <c r="CB3" s="97" t="s">
        <v>744</v>
      </c>
      <c r="CC3" s="44" t="s">
        <v>16</v>
      </c>
      <c r="CD3" s="44" t="s">
        <v>744</v>
      </c>
      <c r="CE3" s="44" t="s">
        <v>16</v>
      </c>
      <c r="CF3" s="44" t="s">
        <v>744</v>
      </c>
      <c r="CG3" s="44" t="s">
        <v>16</v>
      </c>
      <c r="CH3" s="44" t="s">
        <v>744</v>
      </c>
      <c r="CI3" s="44" t="s">
        <v>16</v>
      </c>
      <c r="CJ3" s="44" t="s">
        <v>744</v>
      </c>
      <c r="CK3" s="44" t="s">
        <v>16</v>
      </c>
      <c r="CL3" s="44" t="s">
        <v>744</v>
      </c>
      <c r="CM3" s="97" t="s">
        <v>16</v>
      </c>
      <c r="CN3" s="97" t="s">
        <v>744</v>
      </c>
      <c r="CO3" s="44" t="s">
        <v>16</v>
      </c>
      <c r="CP3" s="44" t="s">
        <v>744</v>
      </c>
      <c r="CQ3" s="44" t="s">
        <v>16</v>
      </c>
      <c r="CR3" s="44" t="s">
        <v>744</v>
      </c>
      <c r="CS3" s="44" t="s">
        <v>16</v>
      </c>
      <c r="CT3" s="44" t="s">
        <v>744</v>
      </c>
      <c r="CU3" s="44" t="s">
        <v>16</v>
      </c>
      <c r="CV3" s="44" t="s">
        <v>744</v>
      </c>
      <c r="CW3" s="44" t="s">
        <v>16</v>
      </c>
      <c r="CX3" s="44" t="s">
        <v>744</v>
      </c>
      <c r="CY3" s="97" t="s">
        <v>16</v>
      </c>
      <c r="CZ3" s="97" t="s">
        <v>744</v>
      </c>
      <c r="DA3" s="44" t="s">
        <v>16</v>
      </c>
      <c r="DB3" s="44" t="s">
        <v>744</v>
      </c>
      <c r="DC3" s="44" t="s">
        <v>16</v>
      </c>
      <c r="DD3" s="44" t="s">
        <v>744</v>
      </c>
      <c r="DE3" s="44" t="s">
        <v>16</v>
      </c>
      <c r="DF3" s="44" t="s">
        <v>744</v>
      </c>
      <c r="DG3" s="44" t="s">
        <v>16</v>
      </c>
      <c r="DH3" s="44" t="s">
        <v>744</v>
      </c>
      <c r="DI3" s="44" t="s">
        <v>16</v>
      </c>
      <c r="DJ3" s="44" t="s">
        <v>744</v>
      </c>
      <c r="DK3" s="97" t="s">
        <v>16</v>
      </c>
      <c r="DL3" s="97" t="s">
        <v>744</v>
      </c>
      <c r="DM3" s="44" t="s">
        <v>16</v>
      </c>
      <c r="DN3" s="44" t="s">
        <v>744</v>
      </c>
      <c r="DO3" s="44" t="s">
        <v>16</v>
      </c>
      <c r="DP3" s="44" t="s">
        <v>744</v>
      </c>
      <c r="DQ3" s="196" t="s">
        <v>16</v>
      </c>
      <c r="DR3" s="196" t="s">
        <v>744</v>
      </c>
      <c r="DS3" s="108" t="s">
        <v>16</v>
      </c>
      <c r="DT3" s="108" t="s">
        <v>744</v>
      </c>
      <c r="DU3" s="44" t="s">
        <v>16</v>
      </c>
      <c r="DV3" s="44" t="s">
        <v>744</v>
      </c>
      <c r="DW3" s="44" t="s">
        <v>16</v>
      </c>
      <c r="DX3" s="44" t="s">
        <v>744</v>
      </c>
      <c r="DY3" s="97" t="s">
        <v>16</v>
      </c>
      <c r="DZ3" s="97" t="s">
        <v>744</v>
      </c>
      <c r="EA3" s="44" t="s">
        <v>16</v>
      </c>
      <c r="EB3" s="44" t="s">
        <v>744</v>
      </c>
      <c r="EC3" s="44" t="s">
        <v>16</v>
      </c>
      <c r="ED3" s="44" t="s">
        <v>744</v>
      </c>
      <c r="EE3" s="44" t="s">
        <v>16</v>
      </c>
      <c r="EF3" s="44" t="s">
        <v>744</v>
      </c>
      <c r="EG3" s="44" t="s">
        <v>16</v>
      </c>
      <c r="EH3" s="44" t="s">
        <v>744</v>
      </c>
      <c r="EI3" s="44" t="s">
        <v>16</v>
      </c>
      <c r="EJ3" s="44" t="s">
        <v>744</v>
      </c>
      <c r="EK3" s="97" t="s">
        <v>16</v>
      </c>
      <c r="EL3" s="97" t="s">
        <v>744</v>
      </c>
      <c r="EM3" s="44" t="s">
        <v>16</v>
      </c>
      <c r="EN3" s="44" t="s">
        <v>744</v>
      </c>
      <c r="EO3" s="44" t="s">
        <v>16</v>
      </c>
      <c r="EP3" s="44" t="s">
        <v>744</v>
      </c>
      <c r="EQ3" s="44" t="s">
        <v>16</v>
      </c>
      <c r="ER3" s="44" t="s">
        <v>744</v>
      </c>
      <c r="ES3" s="44" t="s">
        <v>16</v>
      </c>
      <c r="ET3" s="44" t="s">
        <v>744</v>
      </c>
      <c r="EU3" s="44" t="s">
        <v>16</v>
      </c>
      <c r="EV3" s="44" t="s">
        <v>744</v>
      </c>
      <c r="EW3" s="97" t="s">
        <v>16</v>
      </c>
      <c r="EX3" s="97" t="s">
        <v>744</v>
      </c>
      <c r="EY3" s="44" t="s">
        <v>16</v>
      </c>
      <c r="EZ3" s="44" t="s">
        <v>744</v>
      </c>
      <c r="FA3" s="44" t="s">
        <v>16</v>
      </c>
      <c r="FB3" s="44" t="s">
        <v>744</v>
      </c>
      <c r="FC3" s="44" t="s">
        <v>16</v>
      </c>
      <c r="FD3" s="44" t="s">
        <v>744</v>
      </c>
      <c r="FE3" s="44" t="s">
        <v>16</v>
      </c>
      <c r="FF3" s="44" t="s">
        <v>744</v>
      </c>
      <c r="FG3" s="44" t="s">
        <v>16</v>
      </c>
      <c r="FH3" s="44" t="s">
        <v>744</v>
      </c>
      <c r="FI3" s="97" t="s">
        <v>16</v>
      </c>
      <c r="FJ3" s="97" t="s">
        <v>744</v>
      </c>
      <c r="FK3" s="44" t="s">
        <v>16</v>
      </c>
      <c r="FL3" s="44" t="s">
        <v>744</v>
      </c>
      <c r="FM3" s="44" t="s">
        <v>16</v>
      </c>
      <c r="FN3" s="44" t="s">
        <v>744</v>
      </c>
      <c r="FO3" s="44" t="s">
        <v>16</v>
      </c>
      <c r="FP3" s="44" t="s">
        <v>744</v>
      </c>
      <c r="FQ3" s="44" t="s">
        <v>16</v>
      </c>
      <c r="FR3" s="44" t="s">
        <v>744</v>
      </c>
      <c r="FS3" s="44" t="s">
        <v>16</v>
      </c>
      <c r="FT3" s="44" t="s">
        <v>744</v>
      </c>
      <c r="FU3" s="97" t="s">
        <v>16</v>
      </c>
      <c r="FV3" s="97" t="s">
        <v>744</v>
      </c>
      <c r="FW3" s="196" t="s">
        <v>16</v>
      </c>
      <c r="FX3" s="196" t="s">
        <v>744</v>
      </c>
      <c r="FY3" s="151" t="s">
        <v>16</v>
      </c>
      <c r="FZ3" s="151" t="s">
        <v>744</v>
      </c>
      <c r="GA3" s="151" t="s">
        <v>16</v>
      </c>
      <c r="GB3" s="151" t="s">
        <v>744</v>
      </c>
      <c r="GC3" s="151" t="s">
        <v>16</v>
      </c>
      <c r="GD3" s="151" t="s">
        <v>744</v>
      </c>
      <c r="GE3" s="151" t="s">
        <v>16</v>
      </c>
      <c r="GF3" s="151" t="s">
        <v>744</v>
      </c>
      <c r="GG3" s="151" t="s">
        <v>16</v>
      </c>
      <c r="GH3" s="151" t="s">
        <v>744</v>
      </c>
      <c r="GI3" s="97" t="s">
        <v>16</v>
      </c>
      <c r="GJ3" s="97" t="s">
        <v>744</v>
      </c>
      <c r="GK3" s="151" t="s">
        <v>16</v>
      </c>
      <c r="GL3" s="151" t="s">
        <v>744</v>
      </c>
      <c r="GM3" s="151" t="s">
        <v>16</v>
      </c>
      <c r="GN3" s="151" t="s">
        <v>744</v>
      </c>
      <c r="GO3" s="151" t="s">
        <v>16</v>
      </c>
      <c r="GP3" s="151" t="s">
        <v>744</v>
      </c>
      <c r="GQ3" s="151" t="s">
        <v>16</v>
      </c>
      <c r="GR3" s="151" t="s">
        <v>744</v>
      </c>
      <c r="GS3" s="151" t="s">
        <v>16</v>
      </c>
      <c r="GT3" s="151" t="s">
        <v>744</v>
      </c>
      <c r="GU3" s="97" t="s">
        <v>16</v>
      </c>
      <c r="GV3" s="97" t="s">
        <v>744</v>
      </c>
      <c r="GW3" s="151" t="s">
        <v>16</v>
      </c>
      <c r="GX3" s="151" t="s">
        <v>744</v>
      </c>
      <c r="GY3" s="151" t="s">
        <v>16</v>
      </c>
      <c r="GZ3" s="151" t="s">
        <v>744</v>
      </c>
      <c r="HA3" s="151" t="s">
        <v>16</v>
      </c>
      <c r="HB3" s="151" t="s">
        <v>744</v>
      </c>
      <c r="HC3" s="151" t="s">
        <v>16</v>
      </c>
      <c r="HD3" s="151" t="s">
        <v>744</v>
      </c>
      <c r="HE3" s="151" t="s">
        <v>16</v>
      </c>
      <c r="HF3" s="151" t="s">
        <v>744</v>
      </c>
      <c r="HG3" s="97" t="s">
        <v>16</v>
      </c>
      <c r="HH3" s="97" t="s">
        <v>744</v>
      </c>
      <c r="HI3" s="151" t="s">
        <v>16</v>
      </c>
      <c r="HJ3" s="151" t="s">
        <v>744</v>
      </c>
      <c r="HK3" s="151" t="s">
        <v>16</v>
      </c>
      <c r="HL3" s="151" t="s">
        <v>744</v>
      </c>
      <c r="HM3" s="151" t="s">
        <v>16</v>
      </c>
      <c r="HN3" s="151" t="s">
        <v>744</v>
      </c>
      <c r="HO3" s="151" t="s">
        <v>16</v>
      </c>
      <c r="HP3" s="151" t="s">
        <v>744</v>
      </c>
      <c r="HQ3" s="151" t="s">
        <v>16</v>
      </c>
      <c r="HR3" s="151" t="s">
        <v>744</v>
      </c>
      <c r="HS3" s="97" t="s">
        <v>16</v>
      </c>
      <c r="HT3" s="97" t="s">
        <v>744</v>
      </c>
      <c r="HU3" s="196" t="s">
        <v>16</v>
      </c>
      <c r="HV3" s="196" t="s">
        <v>744</v>
      </c>
      <c r="HW3" s="162" t="s">
        <v>16</v>
      </c>
      <c r="HX3" s="162" t="s">
        <v>744</v>
      </c>
      <c r="HY3" s="162" t="s">
        <v>16</v>
      </c>
      <c r="HZ3" s="162" t="s">
        <v>744</v>
      </c>
      <c r="IA3" s="162" t="s">
        <v>16</v>
      </c>
      <c r="IB3" s="162" t="s">
        <v>744</v>
      </c>
      <c r="IC3" s="162" t="s">
        <v>16</v>
      </c>
      <c r="ID3" s="162" t="s">
        <v>744</v>
      </c>
      <c r="IE3" s="162" t="s">
        <v>16</v>
      </c>
      <c r="IF3" s="162" t="s">
        <v>744</v>
      </c>
      <c r="IG3" s="97" t="s">
        <v>16</v>
      </c>
      <c r="IH3" s="97" t="s">
        <v>744</v>
      </c>
      <c r="II3" s="162" t="s">
        <v>16</v>
      </c>
      <c r="IJ3" s="162" t="s">
        <v>744</v>
      </c>
      <c r="IK3" s="162" t="s">
        <v>16</v>
      </c>
      <c r="IL3" s="162" t="s">
        <v>744</v>
      </c>
      <c r="IM3" s="162" t="s">
        <v>16</v>
      </c>
      <c r="IN3" s="162" t="s">
        <v>744</v>
      </c>
      <c r="IO3" s="162" t="s">
        <v>16</v>
      </c>
      <c r="IP3" s="162" t="s">
        <v>744</v>
      </c>
      <c r="IQ3" s="162" t="s">
        <v>16</v>
      </c>
      <c r="IR3" s="162" t="s">
        <v>744</v>
      </c>
      <c r="IS3" s="97" t="s">
        <v>16</v>
      </c>
      <c r="IT3" s="97" t="s">
        <v>744</v>
      </c>
      <c r="IU3" s="162" t="s">
        <v>16</v>
      </c>
      <c r="IV3" s="162" t="s">
        <v>744</v>
      </c>
      <c r="IW3" s="162" t="s">
        <v>16</v>
      </c>
      <c r="IX3" s="162" t="s">
        <v>744</v>
      </c>
      <c r="IY3" s="162" t="s">
        <v>16</v>
      </c>
      <c r="IZ3" s="162" t="s">
        <v>744</v>
      </c>
      <c r="JA3" s="162" t="s">
        <v>16</v>
      </c>
      <c r="JB3" s="162" t="s">
        <v>744</v>
      </c>
      <c r="JC3" s="162" t="s">
        <v>16</v>
      </c>
      <c r="JD3" s="162" t="s">
        <v>744</v>
      </c>
      <c r="JE3" s="97" t="s">
        <v>16</v>
      </c>
      <c r="JF3" s="97" t="s">
        <v>744</v>
      </c>
      <c r="JG3" s="162" t="s">
        <v>16</v>
      </c>
      <c r="JH3" s="162" t="s">
        <v>744</v>
      </c>
      <c r="JI3" s="162" t="s">
        <v>16</v>
      </c>
      <c r="JJ3" s="162" t="s">
        <v>744</v>
      </c>
      <c r="JK3" s="162" t="s">
        <v>16</v>
      </c>
      <c r="JL3" s="162" t="s">
        <v>744</v>
      </c>
      <c r="JM3" s="162" t="s">
        <v>16</v>
      </c>
      <c r="JN3" s="162" t="s">
        <v>744</v>
      </c>
      <c r="JO3" s="162" t="s">
        <v>16</v>
      </c>
      <c r="JP3" s="162" t="s">
        <v>744</v>
      </c>
      <c r="JQ3" s="97" t="s">
        <v>16</v>
      </c>
      <c r="JR3" s="97" t="s">
        <v>744</v>
      </c>
      <c r="JS3" s="162" t="s">
        <v>16</v>
      </c>
      <c r="JT3" s="162" t="s">
        <v>744</v>
      </c>
      <c r="JU3" s="162" t="s">
        <v>16</v>
      </c>
      <c r="JV3" s="162" t="s">
        <v>744</v>
      </c>
      <c r="JW3" s="162" t="s">
        <v>16</v>
      </c>
      <c r="JX3" s="162" t="s">
        <v>744</v>
      </c>
      <c r="JY3" s="97" t="s">
        <v>16</v>
      </c>
      <c r="JZ3" s="97" t="s">
        <v>744</v>
      </c>
      <c r="KA3" s="196" t="s">
        <v>16</v>
      </c>
      <c r="KB3" s="196" t="s">
        <v>744</v>
      </c>
      <c r="KC3" s="182" t="s">
        <v>16</v>
      </c>
      <c r="KD3" s="182" t="s">
        <v>744</v>
      </c>
      <c r="KE3" s="182" t="s">
        <v>16</v>
      </c>
      <c r="KF3" s="182" t="s">
        <v>744</v>
      </c>
      <c r="KG3" s="97" t="s">
        <v>16</v>
      </c>
      <c r="KH3" s="97" t="s">
        <v>744</v>
      </c>
      <c r="KI3" s="182" t="s">
        <v>16</v>
      </c>
      <c r="KJ3" s="182" t="s">
        <v>744</v>
      </c>
      <c r="KK3" s="182" t="s">
        <v>16</v>
      </c>
      <c r="KL3" s="182" t="s">
        <v>744</v>
      </c>
      <c r="KM3" s="182" t="s">
        <v>16</v>
      </c>
      <c r="KN3" s="182" t="s">
        <v>744</v>
      </c>
      <c r="KO3" s="182" t="s">
        <v>16</v>
      </c>
      <c r="KP3" s="182" t="s">
        <v>744</v>
      </c>
      <c r="KQ3" s="182" t="s">
        <v>16</v>
      </c>
      <c r="KR3" s="182" t="s">
        <v>744</v>
      </c>
      <c r="KS3" s="97" t="s">
        <v>16</v>
      </c>
      <c r="KT3" s="97" t="s">
        <v>744</v>
      </c>
      <c r="KU3" s="182" t="s">
        <v>16</v>
      </c>
      <c r="KV3" s="182" t="s">
        <v>744</v>
      </c>
      <c r="KW3" s="182" t="s">
        <v>16</v>
      </c>
      <c r="KX3" s="182" t="s">
        <v>744</v>
      </c>
      <c r="KY3" s="182" t="s">
        <v>16</v>
      </c>
      <c r="KZ3" s="182" t="s">
        <v>744</v>
      </c>
      <c r="LA3" s="182" t="s">
        <v>16</v>
      </c>
      <c r="LB3" s="182" t="s">
        <v>744</v>
      </c>
      <c r="LC3" s="182" t="s">
        <v>16</v>
      </c>
      <c r="LD3" s="182" t="s">
        <v>744</v>
      </c>
      <c r="LE3" s="97" t="s">
        <v>16</v>
      </c>
      <c r="LF3" s="97" t="s">
        <v>744</v>
      </c>
      <c r="LG3" s="182" t="s">
        <v>16</v>
      </c>
      <c r="LH3" s="182" t="s">
        <v>744</v>
      </c>
      <c r="LI3" s="182" t="s">
        <v>16</v>
      </c>
      <c r="LJ3" s="182" t="s">
        <v>744</v>
      </c>
      <c r="LK3" s="182" t="s">
        <v>16</v>
      </c>
      <c r="LL3" s="182" t="s">
        <v>744</v>
      </c>
      <c r="LM3" s="182" t="s">
        <v>16</v>
      </c>
      <c r="LN3" s="182" t="s">
        <v>744</v>
      </c>
      <c r="LO3" s="182" t="s">
        <v>16</v>
      </c>
      <c r="LP3" s="182" t="s">
        <v>744</v>
      </c>
      <c r="LQ3" s="97" t="s">
        <v>16</v>
      </c>
      <c r="LR3" s="97" t="s">
        <v>744</v>
      </c>
      <c r="LS3" s="182" t="s">
        <v>16</v>
      </c>
      <c r="LT3" s="182" t="s">
        <v>744</v>
      </c>
      <c r="LU3" s="182" t="s">
        <v>16</v>
      </c>
      <c r="LV3" s="182" t="s">
        <v>744</v>
      </c>
      <c r="LW3" s="182" t="s">
        <v>16</v>
      </c>
      <c r="LX3" s="182" t="s">
        <v>744</v>
      </c>
      <c r="LY3" s="182" t="s">
        <v>16</v>
      </c>
      <c r="LZ3" s="182" t="s">
        <v>744</v>
      </c>
      <c r="MA3" s="182" t="s">
        <v>16</v>
      </c>
      <c r="MB3" s="182" t="s">
        <v>744</v>
      </c>
      <c r="MC3" s="97" t="s">
        <v>16</v>
      </c>
      <c r="MD3" s="97" t="s">
        <v>744</v>
      </c>
      <c r="ME3" s="196" t="s">
        <v>16</v>
      </c>
      <c r="MF3" s="196" t="s">
        <v>744</v>
      </c>
    </row>
    <row r="4" spans="2:344" s="3" customFormat="1">
      <c r="B4" s="2" t="s">
        <v>46</v>
      </c>
      <c r="C4" s="12"/>
      <c r="H4" s="11"/>
      <c r="I4" s="11"/>
      <c r="N4" s="12">
        <f>SUM(D4:M4)</f>
        <v>0</v>
      </c>
      <c r="P4" s="25">
        <v>0</v>
      </c>
      <c r="Q4" s="11"/>
      <c r="R4" s="11"/>
      <c r="T4" s="25">
        <v>0</v>
      </c>
      <c r="V4" s="25">
        <v>0</v>
      </c>
      <c r="X4" s="25">
        <v>0</v>
      </c>
      <c r="Z4" s="25">
        <v>0</v>
      </c>
      <c r="AB4" s="25">
        <v>0</v>
      </c>
      <c r="AC4" s="11"/>
      <c r="AD4" s="11"/>
      <c r="AE4" s="76"/>
      <c r="AF4" s="25">
        <v>0</v>
      </c>
      <c r="AG4" s="76"/>
      <c r="AH4" s="25">
        <v>0</v>
      </c>
      <c r="AI4" s="76"/>
      <c r="AJ4" s="25">
        <v>0</v>
      </c>
      <c r="AK4" s="76"/>
      <c r="AL4" s="25">
        <v>0</v>
      </c>
      <c r="AM4" s="193" t="s">
        <v>788</v>
      </c>
      <c r="AN4" s="208">
        <v>0</v>
      </c>
      <c r="AO4" s="11"/>
      <c r="AP4" s="11"/>
      <c r="AQ4" s="76"/>
      <c r="AR4" s="25">
        <v>0</v>
      </c>
      <c r="AS4" s="76"/>
      <c r="AT4" s="25">
        <v>0</v>
      </c>
      <c r="AU4" s="76"/>
      <c r="AV4" s="25">
        <v>0</v>
      </c>
      <c r="AW4" s="193" t="s">
        <v>788</v>
      </c>
      <c r="AX4" s="208">
        <v>0</v>
      </c>
      <c r="AY4" s="76"/>
      <c r="AZ4" s="25">
        <v>0</v>
      </c>
      <c r="BA4" s="11"/>
      <c r="BB4" s="11"/>
      <c r="BC4" s="76"/>
      <c r="BD4" s="25">
        <v>0</v>
      </c>
      <c r="BE4" s="76"/>
      <c r="BF4" s="25">
        <v>0</v>
      </c>
      <c r="BH4" s="25">
        <v>0</v>
      </c>
      <c r="BJ4" s="25">
        <v>0</v>
      </c>
      <c r="BL4" s="25">
        <v>0</v>
      </c>
      <c r="BM4" s="11"/>
      <c r="BN4" s="11"/>
      <c r="BO4" s="72">
        <f>SUM(O4,S4,U4,W4,Y4,AA4,AE4,AG4,AI4,AK4,AM4,AQ4,AS4,AU4,AW4,AY4,BC4,BE4, BG4, BI4, BK4)</f>
        <v>0</v>
      </c>
      <c r="BP4" s="204">
        <f>AVERAGE(P4,T4,V4,X4,Z4,AB4,AF4,AH4,AJ4,AL4,AN4,AR4,AT4,AV4,AX4,AZ4,BD4,BF4, BH4, BJ4, BL4)</f>
        <v>0</v>
      </c>
      <c r="BR4" s="25">
        <v>0</v>
      </c>
      <c r="BT4" s="25">
        <v>0</v>
      </c>
      <c r="BV4" s="25">
        <v>0</v>
      </c>
      <c r="BX4" s="25">
        <v>0</v>
      </c>
      <c r="BZ4" s="25">
        <v>0</v>
      </c>
      <c r="CA4" s="23">
        <f>SUM(BQ4,BS4,BU4,BW4,BY4)</f>
        <v>0</v>
      </c>
      <c r="CB4" s="83">
        <f>AVERAGE(BR4,BT4,BV4,BX4,BZ4)</f>
        <v>0</v>
      </c>
      <c r="CD4" s="25">
        <v>0</v>
      </c>
      <c r="CF4" s="25">
        <v>0</v>
      </c>
      <c r="CH4" s="25">
        <v>0</v>
      </c>
      <c r="CJ4" s="25">
        <v>0</v>
      </c>
      <c r="CL4" s="25">
        <v>0</v>
      </c>
      <c r="CM4" s="23">
        <f>SUM(CC4,CE4,CG4,CI4,CK4)</f>
        <v>0</v>
      </c>
      <c r="CN4" s="83">
        <f>AVERAGE(CD4,CF4,CH4,CJ4,CL4)</f>
        <v>0</v>
      </c>
      <c r="CP4" s="25">
        <v>0</v>
      </c>
      <c r="CR4" s="25">
        <v>0</v>
      </c>
      <c r="CT4" s="25">
        <v>0</v>
      </c>
      <c r="CV4" s="25">
        <v>0</v>
      </c>
      <c r="CX4" s="25">
        <v>0</v>
      </c>
      <c r="CY4" s="23">
        <f>SUM(CO4,CQ4,CS4,CU4,CW4)</f>
        <v>0</v>
      </c>
      <c r="CZ4" s="83">
        <f>AVERAGE(CP4,CR4,CT4,CV4,CX4)</f>
        <v>0</v>
      </c>
      <c r="DB4" s="25">
        <v>0</v>
      </c>
      <c r="DD4" s="25">
        <v>0</v>
      </c>
      <c r="DF4" s="25">
        <v>0</v>
      </c>
      <c r="DH4" s="25">
        <v>0</v>
      </c>
      <c r="DJ4" s="25">
        <v>0</v>
      </c>
      <c r="DK4" s="23">
        <f>SUM(DA4,DC4,DE4,DG4,DI4)</f>
        <v>0</v>
      </c>
      <c r="DL4" s="83">
        <f>AVERAGE(DB4,DD4,DF4,DH4,DJ4)</f>
        <v>0</v>
      </c>
      <c r="DN4" s="127">
        <v>0</v>
      </c>
      <c r="DO4" s="127"/>
      <c r="DP4" s="127">
        <v>0</v>
      </c>
      <c r="DQ4" s="84">
        <f>SUM(BQ4,BS4,BU4,BW4,BY4,CC4,CE4,CG4,CI4,CK4,CO4,CQ4,CS4,CU4,CW4,DA4,DC4,DE4,DG4,DI4,DM4,DO4)</f>
        <v>0</v>
      </c>
      <c r="DR4" s="85">
        <f>AVERAGE(BR4,BT4,BV4,BX4,BZ4,CD4,CF4,CH4,CJ4,CL4,CP4,CR4,CT4,CV4,CX4,DB4,DD4,DF4,DH4,DJ4,DN4,DP4)</f>
        <v>0</v>
      </c>
      <c r="DS4" s="109"/>
      <c r="DT4" s="110">
        <v>0</v>
      </c>
      <c r="DV4" s="127">
        <v>0</v>
      </c>
      <c r="DX4" s="127">
        <v>0</v>
      </c>
      <c r="DY4" s="23">
        <f>SUM(DS4,DU4,DW4)</f>
        <v>0</v>
      </c>
      <c r="DZ4" s="83">
        <f>AVERAGE(DV4,DX4)</f>
        <v>0</v>
      </c>
      <c r="EB4" s="127">
        <v>0</v>
      </c>
      <c r="ED4" s="127">
        <v>0</v>
      </c>
      <c r="EF4" s="127">
        <v>0</v>
      </c>
      <c r="EH4" s="127">
        <v>0</v>
      </c>
      <c r="EJ4" s="127">
        <v>0</v>
      </c>
      <c r="EK4" s="23">
        <f>SUM(EA4,EC4,EE4,EG4,EI4)</f>
        <v>0</v>
      </c>
      <c r="EL4" s="83">
        <f>AVERAGE(EB4,ED4,EF4,EH4,EJ4)</f>
        <v>0</v>
      </c>
      <c r="EN4" s="127">
        <v>0</v>
      </c>
      <c r="EP4" s="127">
        <v>0</v>
      </c>
      <c r="ER4" s="127">
        <v>0</v>
      </c>
      <c r="ET4" s="127">
        <v>0</v>
      </c>
      <c r="EV4" s="127">
        <v>0</v>
      </c>
      <c r="EW4" s="23">
        <f>SUM(EM4,EO4,EQ4,ES4,EU4)</f>
        <v>0</v>
      </c>
      <c r="EX4" s="83">
        <f>AVERAGE(EN4,EP4,ER4,ET4,EV4)</f>
        <v>0</v>
      </c>
      <c r="EZ4" s="127">
        <v>0</v>
      </c>
      <c r="FB4" s="127">
        <v>0</v>
      </c>
      <c r="FD4" s="127">
        <v>0</v>
      </c>
      <c r="FF4" s="127">
        <v>0</v>
      </c>
      <c r="FH4" s="127">
        <v>0</v>
      </c>
      <c r="FI4" s="23">
        <f>SUM(EY4,FA4,FC4,FE4,FG4)</f>
        <v>0</v>
      </c>
      <c r="FJ4" s="83">
        <f>AVERAGE(EZ4,FB4,FD4,FF4,FH4)</f>
        <v>0</v>
      </c>
      <c r="FL4" s="127">
        <v>0</v>
      </c>
      <c r="FN4" s="127">
        <v>0</v>
      </c>
      <c r="FP4" s="127">
        <v>0</v>
      </c>
      <c r="FR4" s="127">
        <v>0</v>
      </c>
      <c r="FT4" s="127">
        <v>0</v>
      </c>
      <c r="FU4" s="23">
        <f>SUM(FK4,FM4,FO4,FQ4,FS4)</f>
        <v>0</v>
      </c>
      <c r="FV4" s="83">
        <f>AVERAGE(FL4,FN4,FP4,FR4,FT4)</f>
        <v>0</v>
      </c>
      <c r="FW4" s="84">
        <f>SUM(DY4,EK4,EW4,FI4,FU4)</f>
        <v>0</v>
      </c>
      <c r="FX4" s="134">
        <f>AVERAGE(DZ4,EL4,EX4,FJ4,FV4)</f>
        <v>0</v>
      </c>
      <c r="FZ4" s="25">
        <v>0</v>
      </c>
      <c r="GB4" s="25">
        <v>0</v>
      </c>
      <c r="GD4" s="25">
        <v>0</v>
      </c>
      <c r="GF4" s="25">
        <v>0</v>
      </c>
      <c r="GH4" s="25">
        <v>0</v>
      </c>
      <c r="GI4" s="23">
        <f>SUM(FY4,GA4,GC4,GE4,GG4)</f>
        <v>0</v>
      </c>
      <c r="GJ4" s="83">
        <f>AVERAGE(FZ4,GB4,GD4,GF4,GH4)</f>
        <v>0</v>
      </c>
      <c r="GL4" s="25">
        <v>0</v>
      </c>
      <c r="GN4" s="25">
        <v>0</v>
      </c>
      <c r="GP4" s="25">
        <v>0</v>
      </c>
      <c r="GR4" s="25">
        <v>0</v>
      </c>
      <c r="GT4" s="25">
        <v>0</v>
      </c>
      <c r="GU4" s="23">
        <f>SUM(GK4,GM4,GO4,GQ4,GS4)</f>
        <v>0</v>
      </c>
      <c r="GV4" s="83">
        <f>AVERAGE(GL4,GN4,GP4,GR4,GT4)</f>
        <v>0</v>
      </c>
      <c r="GX4" s="25">
        <v>0</v>
      </c>
      <c r="GZ4" s="25">
        <v>0</v>
      </c>
      <c r="HB4" s="25">
        <v>0</v>
      </c>
      <c r="HD4" s="25">
        <v>0</v>
      </c>
      <c r="HF4" s="25">
        <v>0</v>
      </c>
      <c r="HG4" s="23">
        <f>SUM(GW4,GY4,HA4,HC4,HE4)</f>
        <v>0</v>
      </c>
      <c r="HH4" s="83">
        <f>AVERAGE(GX4,GZ4,HB4,HD4,HF4)</f>
        <v>0</v>
      </c>
      <c r="HJ4" s="25">
        <v>0</v>
      </c>
      <c r="HL4" s="25">
        <v>0</v>
      </c>
      <c r="HN4" s="25">
        <v>0</v>
      </c>
      <c r="HP4" s="25">
        <v>0</v>
      </c>
      <c r="HR4" s="25">
        <v>0</v>
      </c>
      <c r="HS4" s="23">
        <f t="shared" ref="HS4:HS11" si="0">SUM(HI4,HK4,HM4,HO4,HQ4)</f>
        <v>0</v>
      </c>
      <c r="HT4" s="83">
        <f t="shared" ref="HT4:HT11" si="1">AVERAGE(HJ4,HL4,HN4,HP4,HR4)</f>
        <v>0</v>
      </c>
      <c r="HU4" s="84">
        <f>SUM(GI4,GU4,HG4,HS4)</f>
        <v>0</v>
      </c>
      <c r="HV4" s="134">
        <f>AVERAGE(GJ4,GV4,HH4,HT4)</f>
        <v>0</v>
      </c>
      <c r="HW4" s="11"/>
      <c r="HX4" s="125">
        <v>0</v>
      </c>
      <c r="HZ4" s="25">
        <v>0</v>
      </c>
      <c r="IB4" s="25">
        <v>0</v>
      </c>
      <c r="ID4" s="25">
        <v>0</v>
      </c>
      <c r="IF4" s="25">
        <v>0</v>
      </c>
      <c r="IG4" s="23">
        <f>SUM(HW4,HY4,IA4,IC4,IE4)</f>
        <v>0</v>
      </c>
      <c r="IH4" s="83">
        <f>AVERAGE(HX4,HZ4,IB4,ID4,IF4)</f>
        <v>0</v>
      </c>
      <c r="IJ4" s="25">
        <v>0</v>
      </c>
      <c r="IL4" s="25">
        <v>0</v>
      </c>
      <c r="IN4" s="25">
        <v>0</v>
      </c>
      <c r="IP4" s="25">
        <v>0</v>
      </c>
      <c r="IR4" s="25">
        <v>0</v>
      </c>
      <c r="IS4" s="23">
        <f>SUM(II4,IK4,IM4,IO4,IQ4)</f>
        <v>0</v>
      </c>
      <c r="IT4" s="83">
        <f>AVERAGE(IJ4,IL4,IN4,IP4,IR4)</f>
        <v>0</v>
      </c>
      <c r="IV4" s="25">
        <v>0</v>
      </c>
      <c r="IX4" s="25">
        <v>0</v>
      </c>
      <c r="IZ4" s="25">
        <v>0</v>
      </c>
      <c r="JB4" s="25">
        <v>0</v>
      </c>
      <c r="JD4" s="25">
        <v>0</v>
      </c>
      <c r="JE4" s="23">
        <f>SUM(IU4,IW4,IY4,JA4,JC4)</f>
        <v>0</v>
      </c>
      <c r="JF4" s="83">
        <f>AVERAGE(IV4,IX4,IZ4,JB4,JD4)</f>
        <v>0</v>
      </c>
      <c r="JG4" s="11"/>
      <c r="JH4" s="125">
        <v>0</v>
      </c>
      <c r="JI4" s="11"/>
      <c r="JJ4" s="125">
        <v>0</v>
      </c>
      <c r="JK4" s="11"/>
      <c r="JL4" s="125">
        <v>0</v>
      </c>
      <c r="JN4" s="25">
        <v>0</v>
      </c>
      <c r="JP4" s="25">
        <v>0</v>
      </c>
      <c r="JQ4" s="23">
        <f>SUM(JG4,JI4,JK4,JM4,JO4)</f>
        <v>0</v>
      </c>
      <c r="JR4" s="83">
        <f>AVERAGE(JH4,JJ4,JL4,JN4,JP4)</f>
        <v>0</v>
      </c>
      <c r="JT4" s="25">
        <v>0.5</v>
      </c>
      <c r="JV4" s="25">
        <v>0</v>
      </c>
      <c r="JX4" s="25">
        <v>0</v>
      </c>
      <c r="JY4" s="23">
        <f>SUM(JS4,JU4,JW4)</f>
        <v>0</v>
      </c>
      <c r="JZ4" s="83">
        <f>AVERAGE(JT4,JV4,JX4)</f>
        <v>0.16666666666666666</v>
      </c>
      <c r="KA4" s="84">
        <f>SUM(IG4,IS4,JE4,JQ4,JY4)</f>
        <v>0</v>
      </c>
      <c r="KB4" s="134">
        <f>AVERAGE(IH4,IT4,JF4,JR4,JZ4)</f>
        <v>3.3333333333333333E-2</v>
      </c>
      <c r="KD4" s="25">
        <v>0</v>
      </c>
      <c r="KF4" s="25">
        <v>0</v>
      </c>
      <c r="KG4" s="23">
        <f>SUM(KC4,KE4)</f>
        <v>0</v>
      </c>
      <c r="KH4" s="83">
        <f>AVERAGE(KB4,KD4,KF4)</f>
        <v>1.1111111111111112E-2</v>
      </c>
      <c r="KJ4" s="25">
        <v>0</v>
      </c>
      <c r="KL4" s="25">
        <v>0</v>
      </c>
      <c r="KN4" s="25">
        <v>0</v>
      </c>
      <c r="KP4" s="25">
        <v>0</v>
      </c>
      <c r="KR4" s="25">
        <v>0</v>
      </c>
      <c r="KS4" s="23">
        <f>SUM(KI4,KK4,KM4,KO4,KQ4)</f>
        <v>0</v>
      </c>
      <c r="KT4" s="83">
        <f>AVERAGE(KJ4,KL4,KN4,KP4,KR4)</f>
        <v>0</v>
      </c>
      <c r="KV4" s="25">
        <v>0</v>
      </c>
      <c r="KX4" s="25">
        <v>0</v>
      </c>
      <c r="KZ4" s="25">
        <v>0</v>
      </c>
      <c r="LB4" s="25">
        <v>0</v>
      </c>
      <c r="LD4" s="25">
        <v>0</v>
      </c>
      <c r="LE4" s="23">
        <f>SUM(KU4,KW4,KY4,LA4,LC4)</f>
        <v>0</v>
      </c>
      <c r="LF4" s="83">
        <f>AVERAGE(KV4,KX4,KZ4,LB4,LD4)</f>
        <v>0</v>
      </c>
      <c r="LH4" s="25">
        <v>0</v>
      </c>
      <c r="LJ4" s="25">
        <v>0</v>
      </c>
      <c r="LL4" s="25">
        <v>0</v>
      </c>
      <c r="LN4" s="25">
        <v>0</v>
      </c>
      <c r="LP4" s="25">
        <v>0</v>
      </c>
      <c r="LQ4" s="23">
        <f>SUM(LG4,LI4,LK4,LM4,LO4)</f>
        <v>0</v>
      </c>
      <c r="LR4" s="83">
        <f>AVERAGE(LH4,LJ4,LL4,LN4,LP4)</f>
        <v>0</v>
      </c>
      <c r="LT4" s="25">
        <v>0</v>
      </c>
      <c r="LV4" s="25">
        <v>0</v>
      </c>
      <c r="LX4" s="25">
        <v>0</v>
      </c>
      <c r="LZ4" s="25">
        <v>0</v>
      </c>
      <c r="MB4" s="25">
        <v>0</v>
      </c>
      <c r="MC4" s="23">
        <f>SUM(LS4,LU4,LW4,LY4,MA4)</f>
        <v>0</v>
      </c>
      <c r="MD4" s="83">
        <f>AVERAGE(LT4,LV4,LX4,LZ4,MB4)</f>
        <v>0</v>
      </c>
      <c r="ME4" s="84">
        <f>SUM(KG4,KS4,LE4,LQ4,MC4)</f>
        <v>0</v>
      </c>
      <c r="MF4" s="134">
        <f>AVERAGE(KH4,KT4,LF4,LR4,MD4)</f>
        <v>2.2222222222222222E-3</v>
      </c>
    </row>
    <row r="5" spans="2:344" s="3" customFormat="1">
      <c r="B5" s="2" t="s">
        <v>48</v>
      </c>
      <c r="C5" s="12"/>
      <c r="H5" s="11"/>
      <c r="I5" s="11"/>
      <c r="N5" s="12">
        <f t="shared" ref="N5:N8" si="2">SUM(D5:M5)</f>
        <v>0</v>
      </c>
      <c r="P5" s="25">
        <v>0</v>
      </c>
      <c r="Q5" s="11"/>
      <c r="R5" s="11"/>
      <c r="T5" s="25">
        <v>0</v>
      </c>
      <c r="V5" s="25">
        <v>0</v>
      </c>
      <c r="X5" s="25">
        <v>0</v>
      </c>
      <c r="Z5" s="25">
        <v>0</v>
      </c>
      <c r="AB5" s="25">
        <v>0</v>
      </c>
      <c r="AC5" s="11"/>
      <c r="AD5" s="11"/>
      <c r="AE5" s="76"/>
      <c r="AF5" s="25">
        <v>0</v>
      </c>
      <c r="AG5" s="76"/>
      <c r="AH5" s="25">
        <v>0</v>
      </c>
      <c r="AI5" s="76"/>
      <c r="AJ5" s="25">
        <v>0</v>
      </c>
      <c r="AK5" s="76"/>
      <c r="AL5" s="25">
        <v>0</v>
      </c>
      <c r="AM5" s="193"/>
      <c r="AN5" s="208">
        <v>0</v>
      </c>
      <c r="AO5" s="11"/>
      <c r="AP5" s="11"/>
      <c r="AQ5" s="76"/>
      <c r="AR5" s="25">
        <v>0</v>
      </c>
      <c r="AS5" s="76"/>
      <c r="AT5" s="25">
        <v>0</v>
      </c>
      <c r="AU5" s="76"/>
      <c r="AV5" s="25">
        <v>0</v>
      </c>
      <c r="AW5" s="193"/>
      <c r="AX5" s="208">
        <v>0</v>
      </c>
      <c r="AY5" s="76"/>
      <c r="AZ5" s="25">
        <v>0</v>
      </c>
      <c r="BA5" s="11"/>
      <c r="BB5" s="11"/>
      <c r="BC5" s="76"/>
      <c r="BD5" s="25">
        <v>0</v>
      </c>
      <c r="BE5" s="76"/>
      <c r="BF5" s="25">
        <v>0</v>
      </c>
      <c r="BH5" s="25">
        <v>0</v>
      </c>
      <c r="BJ5" s="25">
        <v>0</v>
      </c>
      <c r="BL5" s="25">
        <v>0</v>
      </c>
      <c r="BM5" s="11"/>
      <c r="BN5" s="11"/>
      <c r="BO5" s="72">
        <f t="shared" ref="BO5:BO11" si="3">SUM(O5,S5,U5,W5,Y5,AA5,AE5,AG5,AI5,AK5,AM5,AQ5,AS5,AU5,AW5,AY5,BC5,BE5, BG5, BI5, BK5)</f>
        <v>0</v>
      </c>
      <c r="BP5" s="204">
        <f t="shared" ref="BP5:BP11" si="4">AVERAGE(P5,T5,V5,X5,Z5,AB5,AF5,AH5,AJ5,AL5,AN5,AR5,AT5,AV5,AX5,AZ5,BD5,BF5, BH5, BJ5, BL5)</f>
        <v>0</v>
      </c>
      <c r="BR5" s="25">
        <v>0</v>
      </c>
      <c r="BT5" s="25">
        <v>0</v>
      </c>
      <c r="BV5" s="25">
        <v>0</v>
      </c>
      <c r="BX5" s="25">
        <v>0</v>
      </c>
      <c r="BZ5" s="25">
        <v>0</v>
      </c>
      <c r="CA5" s="23">
        <f t="shared" ref="CA5:CA8" si="5">SUM(BQ5,BS5,BU5,BW5,BY5)</f>
        <v>0</v>
      </c>
      <c r="CB5" s="83">
        <f t="shared" ref="CB5:CB8" si="6">AVERAGE(BR5,BT5,BV5,BX5,BZ5)</f>
        <v>0</v>
      </c>
      <c r="CD5" s="25">
        <v>0</v>
      </c>
      <c r="CF5" s="25">
        <v>0</v>
      </c>
      <c r="CH5" s="25">
        <v>0</v>
      </c>
      <c r="CJ5" s="25">
        <v>0</v>
      </c>
      <c r="CL5" s="25">
        <v>0</v>
      </c>
      <c r="CM5" s="23">
        <f t="shared" ref="CM5:CM11" si="7">SUM(CC5,CE5,CG5,CI5,CK5)</f>
        <v>0</v>
      </c>
      <c r="CN5" s="83">
        <f t="shared" ref="CN5:CN8" si="8">AVERAGE(CD5,CF5,CH5,CJ5,CL5)</f>
        <v>0</v>
      </c>
      <c r="CP5" s="25">
        <v>0</v>
      </c>
      <c r="CR5" s="25">
        <v>0</v>
      </c>
      <c r="CT5" s="25">
        <v>0</v>
      </c>
      <c r="CV5" s="25">
        <v>0</v>
      </c>
      <c r="CX5" s="25">
        <v>0</v>
      </c>
      <c r="CY5" s="23">
        <f t="shared" ref="CY5:CY8" si="9">SUM(CO5,CQ5,CS5,CU5,CW5)</f>
        <v>0</v>
      </c>
      <c r="CZ5" s="83">
        <f t="shared" ref="CZ5:CZ11" si="10">AVERAGE(CP5,CR5,CT5,CV5,CX5)</f>
        <v>0</v>
      </c>
      <c r="DB5" s="25">
        <v>0</v>
      </c>
      <c r="DD5" s="25">
        <v>0</v>
      </c>
      <c r="DF5" s="25">
        <v>0</v>
      </c>
      <c r="DH5" s="25">
        <v>0</v>
      </c>
      <c r="DJ5" s="25">
        <v>0</v>
      </c>
      <c r="DK5" s="23">
        <f t="shared" ref="DK5:DK11" si="11">SUM(DA5,DC5,DE5,DG5,DI5)</f>
        <v>0</v>
      </c>
      <c r="DL5" s="83">
        <f t="shared" ref="DL5:DL11" si="12">AVERAGE(DB5,DD5,DF5,DH5,DJ5)</f>
        <v>0</v>
      </c>
      <c r="DN5" s="127">
        <v>0</v>
      </c>
      <c r="DO5" s="127"/>
      <c r="DP5" s="127">
        <v>0</v>
      </c>
      <c r="DQ5" s="84">
        <f t="shared" ref="DQ5:DQ11" si="13">SUM(BQ5,BS5,BU5,BW5,BY5,CC5,CE5,CG5,CI5,CK5,CO5,CQ5,CS5,CU5,CW5,DA5,DC5,DE5,DG5,DI5,DM5,DO5)</f>
        <v>0</v>
      </c>
      <c r="DR5" s="85">
        <f t="shared" ref="DR5:DR11" si="14">AVERAGE(BR5,BT5,BV5,BX5,BZ5,CD5,CF5,CH5,CJ5,CL5,CP5,CR5,CT5,CV5,CX5,DB5,DD5,DF5,DH5,DJ5,DN5,DP5)</f>
        <v>0</v>
      </c>
      <c r="DS5" s="109"/>
      <c r="DT5" s="110">
        <v>0</v>
      </c>
      <c r="DV5" s="127">
        <v>0</v>
      </c>
      <c r="DX5" s="127">
        <v>0</v>
      </c>
      <c r="DY5" s="23">
        <f>SUM(DS5,DU5,DW5)</f>
        <v>0</v>
      </c>
      <c r="DZ5" s="83">
        <f t="shared" ref="DZ5:DZ11" si="15">AVERAGE(DV5,DX5)</f>
        <v>0</v>
      </c>
      <c r="EB5" s="127">
        <v>0</v>
      </c>
      <c r="ED5" s="127">
        <v>0</v>
      </c>
      <c r="EF5" s="127">
        <v>0</v>
      </c>
      <c r="EH5" s="127">
        <v>0</v>
      </c>
      <c r="EJ5" s="127">
        <v>0</v>
      </c>
      <c r="EK5" s="23">
        <f t="shared" ref="EK5" si="16">SUM(EA5,EC5,EE5,EG5,EI5)</f>
        <v>0</v>
      </c>
      <c r="EL5" s="83">
        <f t="shared" ref="EL5:EL8" si="17">AVERAGE(EB5,ED5,EF5,EH5,EJ5)</f>
        <v>0</v>
      </c>
      <c r="EN5" s="127">
        <v>0</v>
      </c>
      <c r="EP5" s="127">
        <v>0</v>
      </c>
      <c r="ER5" s="127">
        <v>0</v>
      </c>
      <c r="ET5" s="127">
        <v>0</v>
      </c>
      <c r="EV5" s="127">
        <v>0</v>
      </c>
      <c r="EW5" s="23">
        <f t="shared" ref="EW5" si="18">SUM(EM5,EO5,EQ5,ES5,EU5)</f>
        <v>0</v>
      </c>
      <c r="EX5" s="83">
        <f t="shared" ref="EX5:EX8" si="19">AVERAGE(EN5,EP5,ER5,ET5,EV5)</f>
        <v>0</v>
      </c>
      <c r="EZ5" s="127">
        <v>0</v>
      </c>
      <c r="FB5" s="127">
        <v>0</v>
      </c>
      <c r="FD5" s="127">
        <v>0</v>
      </c>
      <c r="FF5" s="127">
        <v>0</v>
      </c>
      <c r="FH5" s="127">
        <v>0</v>
      </c>
      <c r="FI5" s="23">
        <f t="shared" ref="FI5" si="20">SUM(EY5,FA5,FC5,FE5,FG5)</f>
        <v>0</v>
      </c>
      <c r="FJ5" s="83">
        <f t="shared" ref="FJ5:FJ8" si="21">AVERAGE(EZ5,FB5,FD5,FF5,FH5)</f>
        <v>0</v>
      </c>
      <c r="FL5" s="127">
        <v>0</v>
      </c>
      <c r="FN5" s="127">
        <v>0</v>
      </c>
      <c r="FP5" s="127">
        <v>0</v>
      </c>
      <c r="FR5" s="127">
        <v>0</v>
      </c>
      <c r="FT5" s="127">
        <v>0</v>
      </c>
      <c r="FU5" s="23">
        <f t="shared" ref="FU5" si="22">SUM(FK5,FM5,FO5,FQ5,FS5)</f>
        <v>0</v>
      </c>
      <c r="FV5" s="83">
        <f t="shared" ref="FV5:FV8" si="23">AVERAGE(FL5,FN5,FP5,FR5,FT5)</f>
        <v>0</v>
      </c>
      <c r="FW5" s="84">
        <f t="shared" ref="FW5:FW6" si="24">SUM(DY5,EK5,EW5,FI5,FU5)</f>
        <v>0</v>
      </c>
      <c r="FX5" s="134">
        <f t="shared" ref="FX5:FX8" si="25">AVERAGE(DZ5,EL5,EX5,FJ5,FV5)</f>
        <v>0</v>
      </c>
      <c r="FZ5" s="25">
        <v>0</v>
      </c>
      <c r="GB5" s="25">
        <v>0</v>
      </c>
      <c r="GD5" s="25">
        <v>0</v>
      </c>
      <c r="GF5" s="25">
        <v>0</v>
      </c>
      <c r="GH5" s="25">
        <v>0</v>
      </c>
      <c r="GI5" s="23">
        <f t="shared" ref="GI5" si="26">SUM(FY5,GA5,GC5,GE5,GG5)</f>
        <v>0</v>
      </c>
      <c r="GJ5" s="83">
        <f t="shared" ref="GJ5:GJ8" si="27">AVERAGE(FZ5,GB5,GD5,GF5,GH5)</f>
        <v>0</v>
      </c>
      <c r="GL5" s="25">
        <v>0</v>
      </c>
      <c r="GN5" s="25">
        <v>0</v>
      </c>
      <c r="GP5" s="25">
        <v>0</v>
      </c>
      <c r="GR5" s="25">
        <v>0</v>
      </c>
      <c r="GT5" s="25">
        <v>0</v>
      </c>
      <c r="GU5" s="23">
        <f t="shared" ref="GU5" si="28">SUM(GK5,GM5,GO5,GQ5,GS5)</f>
        <v>0</v>
      </c>
      <c r="GV5" s="83">
        <f t="shared" ref="GV5:GV8" si="29">AVERAGE(GL5,GN5,GP5,GR5,GT5)</f>
        <v>0</v>
      </c>
      <c r="GX5" s="25">
        <v>0</v>
      </c>
      <c r="GZ5" s="25">
        <v>0</v>
      </c>
      <c r="HB5" s="25">
        <v>0</v>
      </c>
      <c r="HD5" s="25">
        <v>0</v>
      </c>
      <c r="HF5" s="25">
        <v>0</v>
      </c>
      <c r="HG5" s="23">
        <f t="shared" ref="HG5" si="30">SUM(GW5,GY5,HA5,HC5,HE5)</f>
        <v>0</v>
      </c>
      <c r="HH5" s="83">
        <f t="shared" ref="HH5:HH8" si="31">AVERAGE(GX5,GZ5,HB5,HD5,HF5)</f>
        <v>0</v>
      </c>
      <c r="HJ5" s="25">
        <v>0</v>
      </c>
      <c r="HL5" s="25">
        <v>0</v>
      </c>
      <c r="HN5" s="25">
        <v>0</v>
      </c>
      <c r="HP5" s="25">
        <v>0</v>
      </c>
      <c r="HR5" s="25">
        <v>0</v>
      </c>
      <c r="HS5" s="23">
        <f t="shared" si="0"/>
        <v>0</v>
      </c>
      <c r="HT5" s="83">
        <f t="shared" si="1"/>
        <v>0</v>
      </c>
      <c r="HU5" s="84">
        <f t="shared" ref="HU5:HU11" si="32">SUM(GI5,GU5,HG5,HS5)</f>
        <v>0</v>
      </c>
      <c r="HV5" s="134">
        <f t="shared" ref="HV5:HV7" si="33">AVERAGE(GJ5,GV5,HH5,HT5)</f>
        <v>0</v>
      </c>
      <c r="HW5" s="11"/>
      <c r="HX5" s="125">
        <v>0</v>
      </c>
      <c r="HZ5" s="25">
        <v>0</v>
      </c>
      <c r="IB5" s="25">
        <v>0</v>
      </c>
      <c r="ID5" s="25">
        <v>0</v>
      </c>
      <c r="IF5" s="25">
        <v>0</v>
      </c>
      <c r="IG5" s="23">
        <f t="shared" ref="IG5" si="34">SUM(HW5,HY5,IA5,IC5,IE5)</f>
        <v>0</v>
      </c>
      <c r="IH5" s="83">
        <f t="shared" ref="IH5:IH8" si="35">AVERAGE(HX5,HZ5,IB5,ID5,IF5)</f>
        <v>0</v>
      </c>
      <c r="IJ5" s="25">
        <v>0</v>
      </c>
      <c r="IL5" s="25">
        <v>0</v>
      </c>
      <c r="IN5" s="25">
        <v>0</v>
      </c>
      <c r="IP5" s="25">
        <v>0</v>
      </c>
      <c r="IR5" s="25">
        <v>0</v>
      </c>
      <c r="IS5" s="23">
        <f t="shared" ref="IS5:IS11" si="36">SUM(II5,IK5,IM5,IO5,IQ5)</f>
        <v>0</v>
      </c>
      <c r="IT5" s="83">
        <f t="shared" ref="IT5:IT11" si="37">AVERAGE(IJ5,IL5,IN5,IP5,IR5)</f>
        <v>0</v>
      </c>
      <c r="IV5" s="25">
        <v>0</v>
      </c>
      <c r="IX5" s="25">
        <v>0</v>
      </c>
      <c r="IZ5" s="25">
        <v>0</v>
      </c>
      <c r="JB5" s="25">
        <v>0</v>
      </c>
      <c r="JD5" s="25">
        <v>0</v>
      </c>
      <c r="JE5" s="23">
        <f t="shared" ref="JE5" si="38">SUM(IU5,IW5,IY5,JA5,JC5)</f>
        <v>0</v>
      </c>
      <c r="JF5" s="83">
        <f t="shared" ref="JF5:JF11" si="39">AVERAGE(IV5,IX5,IZ5,JB5,JD5)</f>
        <v>0</v>
      </c>
      <c r="JG5" s="11"/>
      <c r="JH5" s="125">
        <v>0</v>
      </c>
      <c r="JI5" s="11"/>
      <c r="JJ5" s="125">
        <v>0</v>
      </c>
      <c r="JK5" s="11"/>
      <c r="JL5" s="125">
        <v>0</v>
      </c>
      <c r="JN5" s="25">
        <v>0</v>
      </c>
      <c r="JP5" s="25">
        <v>0</v>
      </c>
      <c r="JQ5" s="23">
        <f t="shared" ref="JQ5" si="40">SUM(JG5,JI5,JK5,JM5,JO5)</f>
        <v>0</v>
      </c>
      <c r="JR5" s="83">
        <f t="shared" ref="JR5:JR8" si="41">AVERAGE(JH5,JJ5,JL5,JN5,JP5)</f>
        <v>0</v>
      </c>
      <c r="JT5" s="25">
        <v>0</v>
      </c>
      <c r="JV5" s="25">
        <v>0</v>
      </c>
      <c r="JX5" s="25">
        <v>0</v>
      </c>
      <c r="JY5" s="23">
        <f t="shared" ref="JY5:JY11" si="42">SUM(JS5,JU5,JW5)</f>
        <v>0</v>
      </c>
      <c r="JZ5" s="83">
        <f t="shared" ref="JZ5:JZ11" si="43">AVERAGE(JT5,JV5,JX5)</f>
        <v>0</v>
      </c>
      <c r="KA5" s="84">
        <f t="shared" ref="KA5:KA11" si="44">SUM(IG5,IS5,JE5,JQ5,JY5)</f>
        <v>0</v>
      </c>
      <c r="KB5" s="134">
        <f t="shared" ref="KB5:KB11" si="45">AVERAGE(IH5,IT5,JF5,JR5,JZ5)</f>
        <v>0</v>
      </c>
      <c r="KD5" s="25">
        <v>0</v>
      </c>
      <c r="KF5" s="25">
        <v>0</v>
      </c>
      <c r="KG5" s="23">
        <f t="shared" ref="KG5:KG8" si="46">SUM(KC5,KE5)</f>
        <v>0</v>
      </c>
      <c r="KH5" s="83">
        <f t="shared" ref="KH5:KH11" si="47">AVERAGE(KB5,KD5,KF5)</f>
        <v>0</v>
      </c>
      <c r="KJ5" s="25">
        <v>0</v>
      </c>
      <c r="KL5" s="25">
        <v>0</v>
      </c>
      <c r="KN5" s="25">
        <v>0</v>
      </c>
      <c r="KP5" s="25">
        <v>0</v>
      </c>
      <c r="KR5" s="25">
        <v>0</v>
      </c>
      <c r="KS5" s="23">
        <f t="shared" ref="KS5" si="48">SUM(KI5,KK5,KM5,KO5,KQ5)</f>
        <v>0</v>
      </c>
      <c r="KT5" s="83">
        <f t="shared" ref="KT5:KT8" si="49">AVERAGE(KJ5,KL5,KN5,KP5,KR5)</f>
        <v>0</v>
      </c>
      <c r="KV5" s="25">
        <v>0</v>
      </c>
      <c r="KX5" s="25">
        <v>0</v>
      </c>
      <c r="KZ5" s="25">
        <v>0</v>
      </c>
      <c r="LB5" s="25">
        <v>0</v>
      </c>
      <c r="LD5" s="25">
        <v>0</v>
      </c>
      <c r="LE5" s="23">
        <f t="shared" ref="LE5" si="50">SUM(KU5,KW5,KY5,LA5,LC5)</f>
        <v>0</v>
      </c>
      <c r="LF5" s="83">
        <f t="shared" ref="LF5:LF8" si="51">AVERAGE(KV5,KX5,KZ5,LB5,LD5)</f>
        <v>0</v>
      </c>
      <c r="LH5" s="25">
        <v>0</v>
      </c>
      <c r="LJ5" s="25">
        <v>0</v>
      </c>
      <c r="LL5" s="25">
        <v>0</v>
      </c>
      <c r="LN5" s="25">
        <v>0</v>
      </c>
      <c r="LP5" s="25">
        <v>0</v>
      </c>
      <c r="LQ5" s="23">
        <f t="shared" ref="LQ5" si="52">SUM(LG5,LI5,LK5,LM5,LO5)</f>
        <v>0</v>
      </c>
      <c r="LR5" s="83">
        <f t="shared" ref="LR5:LR8" si="53">AVERAGE(LH5,LJ5,LL5,LN5,LP5)</f>
        <v>0</v>
      </c>
      <c r="LT5" s="25">
        <v>0</v>
      </c>
      <c r="LV5" s="25">
        <v>0</v>
      </c>
      <c r="LX5" s="25">
        <v>0</v>
      </c>
      <c r="LZ5" s="25">
        <v>0</v>
      </c>
      <c r="MB5" s="25">
        <v>0</v>
      </c>
      <c r="MC5" s="23">
        <f t="shared" ref="MC5" si="54">SUM(LS5,LU5,LW5,LY5,MA5)</f>
        <v>0</v>
      </c>
      <c r="MD5" s="83">
        <f t="shared" ref="MD5:MD8" si="55">AVERAGE(LT5,LV5,LX5,LZ5,MB5)</f>
        <v>0</v>
      </c>
      <c r="ME5" s="84">
        <f t="shared" ref="ME5:ME11" si="56">SUM(KG5,KS5,LE5,LQ5,MC5)</f>
        <v>0</v>
      </c>
      <c r="MF5" s="134">
        <f t="shared" ref="MF5:MF11" si="57">AVERAGE(KH5,KT5,LF5,LR5,MD5)</f>
        <v>0</v>
      </c>
    </row>
    <row r="6" spans="2:344" s="3" customFormat="1">
      <c r="B6" s="2" t="s">
        <v>50</v>
      </c>
      <c r="C6" s="12">
        <f>(31+26)</f>
        <v>57</v>
      </c>
      <c r="D6" s="3">
        <v>13</v>
      </c>
      <c r="G6" s="6">
        <v>8</v>
      </c>
      <c r="H6" s="11"/>
      <c r="I6" s="11"/>
      <c r="J6" s="3">
        <v>10</v>
      </c>
      <c r="N6" s="12">
        <f t="shared" si="2"/>
        <v>31</v>
      </c>
      <c r="O6" s="3">
        <v>6</v>
      </c>
      <c r="P6" s="25">
        <v>1</v>
      </c>
      <c r="Q6" s="11"/>
      <c r="R6" s="11"/>
      <c r="S6" s="3">
        <v>6</v>
      </c>
      <c r="T6" s="25">
        <v>1</v>
      </c>
      <c r="U6" s="3">
        <v>4</v>
      </c>
      <c r="V6" s="25">
        <v>1</v>
      </c>
      <c r="W6" s="3">
        <v>4</v>
      </c>
      <c r="X6" s="25">
        <v>1</v>
      </c>
      <c r="Y6" s="3">
        <v>4</v>
      </c>
      <c r="Z6" s="25">
        <v>1</v>
      </c>
      <c r="AA6" s="3">
        <v>3</v>
      </c>
      <c r="AB6" s="25">
        <v>1</v>
      </c>
      <c r="AC6" s="11"/>
      <c r="AD6" s="11"/>
      <c r="AE6" s="76"/>
      <c r="AF6" s="25">
        <v>1</v>
      </c>
      <c r="AG6" s="76"/>
      <c r="AH6" s="25">
        <v>1</v>
      </c>
      <c r="AI6" s="76"/>
      <c r="AJ6" s="25">
        <v>1</v>
      </c>
      <c r="AK6" s="76"/>
      <c r="AL6" s="25">
        <v>1</v>
      </c>
      <c r="AM6" s="193"/>
      <c r="AN6" s="208">
        <v>0</v>
      </c>
      <c r="AO6" s="11"/>
      <c r="AP6" s="11"/>
      <c r="AQ6" s="76"/>
      <c r="AR6" s="25">
        <v>1</v>
      </c>
      <c r="AS6" s="76"/>
      <c r="AT6" s="25">
        <v>1</v>
      </c>
      <c r="AU6" s="76"/>
      <c r="AV6" s="25">
        <v>1</v>
      </c>
      <c r="AW6" s="193"/>
      <c r="AX6" s="208">
        <v>0</v>
      </c>
      <c r="AY6" s="76"/>
      <c r="AZ6" s="25">
        <v>1</v>
      </c>
      <c r="BA6" s="11"/>
      <c r="BB6" s="11"/>
      <c r="BC6" s="76">
        <v>7</v>
      </c>
      <c r="BD6" s="25">
        <v>1</v>
      </c>
      <c r="BE6" s="76">
        <v>5</v>
      </c>
      <c r="BF6" s="25">
        <v>1</v>
      </c>
      <c r="BG6" s="3">
        <v>5</v>
      </c>
      <c r="BH6" s="25">
        <v>1</v>
      </c>
      <c r="BJ6" s="25">
        <v>1</v>
      </c>
      <c r="BL6" s="25">
        <v>1</v>
      </c>
      <c r="BM6" s="11"/>
      <c r="BN6" s="11"/>
      <c r="BO6" s="72">
        <f t="shared" si="3"/>
        <v>44</v>
      </c>
      <c r="BP6" s="204">
        <f t="shared" si="4"/>
        <v>0.90476190476190477</v>
      </c>
      <c r="BQ6" s="3">
        <v>8</v>
      </c>
      <c r="BR6" s="25">
        <v>1</v>
      </c>
      <c r="BS6" s="3">
        <v>8</v>
      </c>
      <c r="BT6" s="25">
        <v>1</v>
      </c>
      <c r="BV6" s="25">
        <v>1</v>
      </c>
      <c r="BX6" s="25">
        <v>1</v>
      </c>
      <c r="BZ6" s="25">
        <v>1</v>
      </c>
      <c r="CA6" s="23">
        <f t="shared" si="5"/>
        <v>16</v>
      </c>
      <c r="CB6" s="83">
        <f t="shared" si="6"/>
        <v>1</v>
      </c>
      <c r="CD6" s="25">
        <v>1</v>
      </c>
      <c r="CE6" s="3">
        <v>12</v>
      </c>
      <c r="CF6" s="25">
        <v>1</v>
      </c>
      <c r="CG6" s="3">
        <v>8</v>
      </c>
      <c r="CH6" s="25">
        <v>1</v>
      </c>
      <c r="CJ6" s="25">
        <v>1</v>
      </c>
      <c r="CL6" s="25">
        <v>1</v>
      </c>
      <c r="CM6" s="23">
        <f t="shared" si="7"/>
        <v>20</v>
      </c>
      <c r="CN6" s="83">
        <f t="shared" si="8"/>
        <v>1</v>
      </c>
      <c r="CP6" s="25">
        <v>1</v>
      </c>
      <c r="CR6" s="25">
        <v>1</v>
      </c>
      <c r="CT6" s="25">
        <v>1</v>
      </c>
      <c r="CV6" s="25">
        <v>1</v>
      </c>
      <c r="CW6" s="3">
        <v>16</v>
      </c>
      <c r="CX6" s="25">
        <v>1</v>
      </c>
      <c r="CY6" s="23">
        <f t="shared" si="9"/>
        <v>16</v>
      </c>
      <c r="CZ6" s="83">
        <f t="shared" si="10"/>
        <v>1</v>
      </c>
      <c r="DB6" s="25">
        <v>1</v>
      </c>
      <c r="DD6" s="25">
        <v>1</v>
      </c>
      <c r="DF6" s="25">
        <v>1</v>
      </c>
      <c r="DH6" s="25">
        <v>1</v>
      </c>
      <c r="DJ6" s="25">
        <v>1</v>
      </c>
      <c r="DK6" s="23">
        <f t="shared" si="11"/>
        <v>0</v>
      </c>
      <c r="DL6" s="83">
        <f t="shared" si="12"/>
        <v>1</v>
      </c>
      <c r="DN6" s="25">
        <v>1</v>
      </c>
      <c r="DP6" s="25">
        <v>1</v>
      </c>
      <c r="DQ6" s="84">
        <f t="shared" si="13"/>
        <v>52</v>
      </c>
      <c r="DR6" s="85">
        <f t="shared" si="14"/>
        <v>1</v>
      </c>
      <c r="DS6" s="109"/>
      <c r="DT6" s="110">
        <v>0</v>
      </c>
      <c r="DV6" s="127">
        <v>1</v>
      </c>
      <c r="DX6" s="127">
        <v>0.5</v>
      </c>
      <c r="DY6" s="23">
        <f t="shared" ref="DY6:DY8" si="58">SUM(DS6,DU6,DW6)</f>
        <v>0</v>
      </c>
      <c r="DZ6" s="83">
        <f t="shared" si="15"/>
        <v>0.75</v>
      </c>
      <c r="EB6" s="127">
        <v>1</v>
      </c>
      <c r="EC6" s="3">
        <v>1</v>
      </c>
      <c r="ED6" s="127">
        <v>1</v>
      </c>
      <c r="EF6" s="127">
        <v>1</v>
      </c>
      <c r="EG6" s="3">
        <v>4</v>
      </c>
      <c r="EH6" s="127">
        <v>1</v>
      </c>
      <c r="EI6" s="3">
        <v>4</v>
      </c>
      <c r="EJ6" s="127">
        <v>1</v>
      </c>
      <c r="EK6" s="23">
        <f>SUM(EA6,EC6,EE6,EG6,EI6)</f>
        <v>9</v>
      </c>
      <c r="EL6" s="83">
        <f t="shared" si="17"/>
        <v>1</v>
      </c>
      <c r="EN6" s="127">
        <v>1</v>
      </c>
      <c r="EP6" s="127">
        <v>1</v>
      </c>
      <c r="ER6" s="127">
        <v>1</v>
      </c>
      <c r="ET6" s="127">
        <v>1</v>
      </c>
      <c r="EV6" s="127">
        <v>1</v>
      </c>
      <c r="EW6" s="23">
        <f>SUM(EM6,EO6,EQ6,ES6,EU6)</f>
        <v>0</v>
      </c>
      <c r="EX6" s="83">
        <f t="shared" si="19"/>
        <v>1</v>
      </c>
      <c r="EZ6" s="127">
        <v>1</v>
      </c>
      <c r="FB6" s="127">
        <v>1</v>
      </c>
      <c r="FD6" s="127">
        <v>0.5</v>
      </c>
      <c r="FF6" s="127">
        <v>1</v>
      </c>
      <c r="FH6" s="127">
        <v>1</v>
      </c>
      <c r="FI6" s="23">
        <f>SUM(EY6,FA6,FC6,FE6,FG6)</f>
        <v>0</v>
      </c>
      <c r="FJ6" s="83">
        <f t="shared" si="21"/>
        <v>0.9</v>
      </c>
      <c r="FL6" s="127">
        <v>1</v>
      </c>
      <c r="FN6" s="127">
        <v>1</v>
      </c>
      <c r="FP6" s="127">
        <v>1</v>
      </c>
      <c r="FQ6" s="3">
        <v>1</v>
      </c>
      <c r="FR6" s="127">
        <v>1</v>
      </c>
      <c r="FT6" s="127">
        <v>1</v>
      </c>
      <c r="FU6" s="23">
        <f>SUM(FK6,FM6,FO6,FQ6,FS6)</f>
        <v>1</v>
      </c>
      <c r="FV6" s="83">
        <f t="shared" si="23"/>
        <v>1</v>
      </c>
      <c r="FW6" s="84">
        <f t="shared" si="24"/>
        <v>10</v>
      </c>
      <c r="FX6" s="134">
        <f t="shared" si="25"/>
        <v>0.93</v>
      </c>
      <c r="FZ6" s="25">
        <v>1</v>
      </c>
      <c r="GB6" s="25">
        <v>1</v>
      </c>
      <c r="GD6" s="25">
        <v>1</v>
      </c>
      <c r="GE6" s="3">
        <v>4</v>
      </c>
      <c r="GF6" s="25">
        <v>1</v>
      </c>
      <c r="GH6" s="25">
        <v>1</v>
      </c>
      <c r="GI6" s="23">
        <f>SUM(FY6,GA6,GC6,GE6,GG6)</f>
        <v>4</v>
      </c>
      <c r="GJ6" s="83">
        <f t="shared" si="27"/>
        <v>1</v>
      </c>
      <c r="GL6" s="25">
        <v>1</v>
      </c>
      <c r="GN6" s="25">
        <v>1</v>
      </c>
      <c r="GP6" s="25">
        <v>1</v>
      </c>
      <c r="GR6" s="25">
        <v>1</v>
      </c>
      <c r="GT6" s="25">
        <v>1</v>
      </c>
      <c r="GU6" s="23">
        <f>SUM(GK6,GM6,GO6,GQ6,GS6)</f>
        <v>0</v>
      </c>
      <c r="GV6" s="83">
        <f t="shared" si="29"/>
        <v>1</v>
      </c>
      <c r="GW6" s="3">
        <v>4</v>
      </c>
      <c r="GX6" s="25">
        <v>1</v>
      </c>
      <c r="GY6" s="3">
        <v>3</v>
      </c>
      <c r="GZ6" s="25">
        <v>1</v>
      </c>
      <c r="HB6" s="25">
        <v>0.5</v>
      </c>
      <c r="HD6" s="25">
        <v>1</v>
      </c>
      <c r="HF6" s="25">
        <v>1</v>
      </c>
      <c r="HG6" s="23">
        <f>SUM(GW6,GY6,HA6,HC6,HE6)</f>
        <v>7</v>
      </c>
      <c r="HH6" s="83">
        <f t="shared" si="31"/>
        <v>0.9</v>
      </c>
      <c r="HI6" s="3">
        <v>0</v>
      </c>
      <c r="HJ6" s="25">
        <v>1</v>
      </c>
      <c r="HL6" s="25">
        <v>1</v>
      </c>
      <c r="HM6" s="3">
        <v>3</v>
      </c>
      <c r="HN6" s="25">
        <v>1</v>
      </c>
      <c r="HO6" s="3">
        <v>5</v>
      </c>
      <c r="HP6" s="25">
        <v>1</v>
      </c>
      <c r="HQ6" s="3">
        <v>5</v>
      </c>
      <c r="HR6" s="25">
        <v>1</v>
      </c>
      <c r="HS6" s="23">
        <f t="shared" si="0"/>
        <v>13</v>
      </c>
      <c r="HT6" s="83">
        <f t="shared" si="1"/>
        <v>1</v>
      </c>
      <c r="HU6" s="84">
        <f t="shared" si="32"/>
        <v>24</v>
      </c>
      <c r="HV6" s="134">
        <f t="shared" si="33"/>
        <v>0.97499999999999998</v>
      </c>
      <c r="HW6" s="11" t="s">
        <v>96</v>
      </c>
      <c r="HX6" s="125">
        <v>0</v>
      </c>
      <c r="HZ6" s="25">
        <v>0.5</v>
      </c>
      <c r="IB6" s="25">
        <v>0.5</v>
      </c>
      <c r="IC6" s="25"/>
      <c r="ID6" s="25">
        <v>0.5</v>
      </c>
      <c r="IE6" s="25"/>
      <c r="IF6" s="25">
        <v>0.5</v>
      </c>
      <c r="IG6" s="23">
        <f>SUM(HW6,HY6,IA6,IC6,IE6)</f>
        <v>0</v>
      </c>
      <c r="IH6" s="83">
        <f t="shared" si="35"/>
        <v>0.4</v>
      </c>
      <c r="IJ6" s="25">
        <v>1</v>
      </c>
      <c r="IK6" s="3">
        <v>8</v>
      </c>
      <c r="IL6" s="25">
        <v>1</v>
      </c>
      <c r="IM6" s="25"/>
      <c r="IN6" s="25">
        <v>0.5</v>
      </c>
      <c r="IO6" s="25"/>
      <c r="IP6" s="25">
        <v>1</v>
      </c>
      <c r="IQ6" s="25"/>
      <c r="IR6" s="25">
        <v>0.5</v>
      </c>
      <c r="IS6" s="23">
        <f t="shared" si="36"/>
        <v>8</v>
      </c>
      <c r="IT6" s="83">
        <f t="shared" si="37"/>
        <v>0.8</v>
      </c>
      <c r="IU6" s="25"/>
      <c r="IV6" s="25">
        <v>0.5</v>
      </c>
      <c r="IW6" s="3">
        <v>5</v>
      </c>
      <c r="IX6" s="25">
        <v>1</v>
      </c>
      <c r="IY6" s="3">
        <v>5</v>
      </c>
      <c r="IZ6" s="25">
        <v>1</v>
      </c>
      <c r="JB6" s="25">
        <v>0.8</v>
      </c>
      <c r="JC6" s="3">
        <v>2</v>
      </c>
      <c r="JD6" s="25">
        <v>1</v>
      </c>
      <c r="JE6" s="23">
        <f>SUM(IU6,IW6,IY6,JA6,JC6)</f>
        <v>12</v>
      </c>
      <c r="JF6" s="83">
        <f t="shared" si="39"/>
        <v>0.86</v>
      </c>
      <c r="JG6" s="11"/>
      <c r="JH6" s="125">
        <v>0</v>
      </c>
      <c r="JI6" s="11"/>
      <c r="JJ6" s="125">
        <v>0</v>
      </c>
      <c r="JK6" s="11"/>
      <c r="JL6" s="125">
        <v>0</v>
      </c>
      <c r="JN6" s="25">
        <v>1</v>
      </c>
      <c r="JP6" s="25">
        <v>1</v>
      </c>
      <c r="JQ6" s="23">
        <f>SUM(JG6,JI6,JK6,JM6,JO6)</f>
        <v>0</v>
      </c>
      <c r="JR6" s="83">
        <f t="shared" si="41"/>
        <v>0.4</v>
      </c>
      <c r="JT6" s="25">
        <v>0.5</v>
      </c>
      <c r="JU6" s="3">
        <v>2</v>
      </c>
      <c r="JV6" s="25">
        <v>1</v>
      </c>
      <c r="JX6" s="25">
        <v>1</v>
      </c>
      <c r="JY6" s="23">
        <f t="shared" si="42"/>
        <v>2</v>
      </c>
      <c r="JZ6" s="83">
        <f t="shared" si="43"/>
        <v>0.83333333333333337</v>
      </c>
      <c r="KA6" s="84">
        <f t="shared" si="44"/>
        <v>22</v>
      </c>
      <c r="KB6" s="134">
        <f t="shared" si="45"/>
        <v>0.65866666666666673</v>
      </c>
      <c r="KD6" s="25">
        <v>1</v>
      </c>
      <c r="KF6" s="25">
        <v>0</v>
      </c>
      <c r="KG6" s="23">
        <f t="shared" si="46"/>
        <v>0</v>
      </c>
      <c r="KH6" s="83">
        <f t="shared" si="47"/>
        <v>0.55288888888888887</v>
      </c>
      <c r="KJ6" s="25">
        <v>0.5</v>
      </c>
      <c r="KL6" s="25">
        <v>0.7</v>
      </c>
      <c r="KN6" s="25">
        <v>1</v>
      </c>
      <c r="KP6" s="25">
        <v>0</v>
      </c>
      <c r="KR6" s="25">
        <v>0</v>
      </c>
      <c r="KS6" s="23">
        <f>SUM(KI6,KK6,KM6,KO6,KQ6)</f>
        <v>0</v>
      </c>
      <c r="KT6" s="83">
        <f t="shared" si="49"/>
        <v>0.44000000000000006</v>
      </c>
      <c r="KV6" s="25">
        <v>0</v>
      </c>
      <c r="KX6" s="25">
        <v>0</v>
      </c>
      <c r="KZ6" s="25">
        <v>0</v>
      </c>
      <c r="LB6" s="25">
        <v>0</v>
      </c>
      <c r="LD6" s="25">
        <v>0</v>
      </c>
      <c r="LE6" s="23">
        <f>SUM(KU6,KW6,KY6,LA6,LC6)</f>
        <v>0</v>
      </c>
      <c r="LF6" s="83">
        <f t="shared" si="51"/>
        <v>0</v>
      </c>
      <c r="LH6" s="25">
        <v>0</v>
      </c>
      <c r="LJ6" s="25">
        <v>0</v>
      </c>
      <c r="LL6" s="25">
        <v>0</v>
      </c>
      <c r="LN6" s="25">
        <v>0</v>
      </c>
      <c r="LP6" s="25">
        <v>0</v>
      </c>
      <c r="LQ6" s="23">
        <f>SUM(LG6,LI6,LK6,LM6,LO6)</f>
        <v>0</v>
      </c>
      <c r="LR6" s="83">
        <f t="shared" si="53"/>
        <v>0</v>
      </c>
      <c r="LT6" s="25">
        <v>0</v>
      </c>
      <c r="LV6" s="25">
        <v>0</v>
      </c>
      <c r="LX6" s="25">
        <v>0</v>
      </c>
      <c r="LZ6" s="25">
        <v>0</v>
      </c>
      <c r="MB6" s="25">
        <v>0</v>
      </c>
      <c r="MC6" s="23">
        <f>SUM(LS6,LU6,LW6,LY6,MA6)</f>
        <v>0</v>
      </c>
      <c r="MD6" s="83">
        <f t="shared" si="55"/>
        <v>0</v>
      </c>
      <c r="ME6" s="84">
        <f t="shared" si="56"/>
        <v>0</v>
      </c>
      <c r="MF6" s="134">
        <f t="shared" si="57"/>
        <v>0.1985777777777778</v>
      </c>
    </row>
    <row r="7" spans="2:344" s="3" customFormat="1">
      <c r="B7" s="2" t="s">
        <v>54</v>
      </c>
      <c r="C7" s="12"/>
      <c r="H7" s="11"/>
      <c r="I7" s="11"/>
      <c r="N7" s="12">
        <f t="shared" si="2"/>
        <v>0</v>
      </c>
      <c r="P7" s="25">
        <v>0</v>
      </c>
      <c r="Q7" s="11"/>
      <c r="R7" s="11"/>
      <c r="T7" s="25">
        <v>0</v>
      </c>
      <c r="V7" s="25">
        <v>0</v>
      </c>
      <c r="X7" s="25">
        <v>0</v>
      </c>
      <c r="Z7" s="25">
        <v>0</v>
      </c>
      <c r="AB7" s="25">
        <v>0</v>
      </c>
      <c r="AC7" s="11"/>
      <c r="AD7" s="11"/>
      <c r="AE7" s="76"/>
      <c r="AF7" s="25">
        <v>0</v>
      </c>
      <c r="AG7" s="76"/>
      <c r="AH7" s="25">
        <v>0</v>
      </c>
      <c r="AI7" s="76"/>
      <c r="AJ7" s="25">
        <v>0</v>
      </c>
      <c r="AK7" s="76"/>
      <c r="AL7" s="25">
        <v>0</v>
      </c>
      <c r="AM7" s="193"/>
      <c r="AN7" s="208">
        <v>0</v>
      </c>
      <c r="AO7" s="11"/>
      <c r="AP7" s="11"/>
      <c r="AQ7" s="76"/>
      <c r="AR7" s="25">
        <v>0</v>
      </c>
      <c r="AS7" s="76"/>
      <c r="AT7" s="25">
        <v>0</v>
      </c>
      <c r="AU7" s="76"/>
      <c r="AV7" s="25">
        <v>0</v>
      </c>
      <c r="AW7" s="193"/>
      <c r="AX7" s="208">
        <v>0</v>
      </c>
      <c r="AY7" s="76"/>
      <c r="AZ7" s="25">
        <v>0</v>
      </c>
      <c r="BA7" s="11"/>
      <c r="BB7" s="11"/>
      <c r="BC7" s="76"/>
      <c r="BD7" s="25">
        <v>0</v>
      </c>
      <c r="BE7" s="76"/>
      <c r="BF7" s="25">
        <v>0</v>
      </c>
      <c r="BH7" s="25">
        <v>0</v>
      </c>
      <c r="BJ7" s="25">
        <v>0</v>
      </c>
      <c r="BL7" s="25">
        <v>0</v>
      </c>
      <c r="BM7" s="11"/>
      <c r="BN7" s="11"/>
      <c r="BO7" s="72">
        <f t="shared" si="3"/>
        <v>0</v>
      </c>
      <c r="BP7" s="204">
        <f t="shared" si="4"/>
        <v>0</v>
      </c>
      <c r="BR7" s="25">
        <v>0</v>
      </c>
      <c r="BT7" s="25">
        <v>0</v>
      </c>
      <c r="BV7" s="25">
        <v>0</v>
      </c>
      <c r="BX7" s="25">
        <v>0</v>
      </c>
      <c r="BZ7" s="25">
        <v>0</v>
      </c>
      <c r="CA7" s="23">
        <f t="shared" si="5"/>
        <v>0</v>
      </c>
      <c r="CB7" s="83">
        <f t="shared" si="6"/>
        <v>0</v>
      </c>
      <c r="CD7" s="25">
        <v>0</v>
      </c>
      <c r="CF7" s="25">
        <v>0</v>
      </c>
      <c r="CH7" s="25">
        <v>0</v>
      </c>
      <c r="CJ7" s="25">
        <v>0</v>
      </c>
      <c r="CL7" s="25">
        <v>0</v>
      </c>
      <c r="CM7" s="23">
        <f t="shared" si="7"/>
        <v>0</v>
      </c>
      <c r="CN7" s="83">
        <f t="shared" si="8"/>
        <v>0</v>
      </c>
      <c r="CP7" s="25">
        <v>0</v>
      </c>
      <c r="CR7" s="25">
        <v>0</v>
      </c>
      <c r="CT7" s="25">
        <v>0</v>
      </c>
      <c r="CV7" s="25">
        <v>0</v>
      </c>
      <c r="CX7" s="25">
        <v>0</v>
      </c>
      <c r="CY7" s="23">
        <f t="shared" si="9"/>
        <v>0</v>
      </c>
      <c r="CZ7" s="83">
        <f t="shared" si="10"/>
        <v>0</v>
      </c>
      <c r="DB7" s="25">
        <v>0</v>
      </c>
      <c r="DD7" s="25">
        <v>0</v>
      </c>
      <c r="DF7" s="25">
        <v>0</v>
      </c>
      <c r="DH7" s="25">
        <v>0</v>
      </c>
      <c r="DJ7" s="25">
        <v>0</v>
      </c>
      <c r="DK7" s="23">
        <f t="shared" si="11"/>
        <v>0</v>
      </c>
      <c r="DL7" s="83">
        <f t="shared" si="12"/>
        <v>0</v>
      </c>
      <c r="DN7" s="25">
        <v>0</v>
      </c>
      <c r="DP7" s="25">
        <v>0</v>
      </c>
      <c r="DQ7" s="84">
        <f t="shared" si="13"/>
        <v>0</v>
      </c>
      <c r="DR7" s="85">
        <f t="shared" si="14"/>
        <v>0</v>
      </c>
      <c r="DS7" s="109"/>
      <c r="DT7" s="110">
        <v>0</v>
      </c>
      <c r="DV7" s="127">
        <v>0</v>
      </c>
      <c r="DX7" s="127">
        <v>0</v>
      </c>
      <c r="DY7" s="23">
        <f t="shared" si="58"/>
        <v>0</v>
      </c>
      <c r="DZ7" s="83">
        <f t="shared" si="15"/>
        <v>0</v>
      </c>
      <c r="EB7" s="127">
        <v>0</v>
      </c>
      <c r="ED7" s="127">
        <v>0</v>
      </c>
      <c r="EF7" s="127">
        <v>0</v>
      </c>
      <c r="EH7" s="127">
        <v>0</v>
      </c>
      <c r="EJ7" s="127">
        <v>0</v>
      </c>
      <c r="EK7" s="23">
        <f t="shared" ref="EK7:EK8" si="59">SUM(EA7,EC7,EE7,EG7,EI7)</f>
        <v>0</v>
      </c>
      <c r="EL7" s="83">
        <f t="shared" si="17"/>
        <v>0</v>
      </c>
      <c r="EN7" s="127">
        <v>0</v>
      </c>
      <c r="EP7" s="127">
        <v>0</v>
      </c>
      <c r="ER7" s="127">
        <v>0</v>
      </c>
      <c r="ET7" s="127">
        <v>0</v>
      </c>
      <c r="EV7" s="127">
        <v>0</v>
      </c>
      <c r="EW7" s="23">
        <f t="shared" ref="EW7:EW8" si="60">SUM(EM7,EO7,EQ7,ES7,EU7)</f>
        <v>0</v>
      </c>
      <c r="EX7" s="83">
        <f t="shared" si="19"/>
        <v>0</v>
      </c>
      <c r="EZ7" s="127">
        <v>0</v>
      </c>
      <c r="FB7" s="127">
        <v>0</v>
      </c>
      <c r="FD7" s="127">
        <v>0</v>
      </c>
      <c r="FF7" s="127">
        <v>0</v>
      </c>
      <c r="FH7" s="127">
        <v>0</v>
      </c>
      <c r="FI7" s="23">
        <f t="shared" ref="FI7:FI8" si="61">SUM(EY7,FA7,FC7,FE7,FG7)</f>
        <v>0</v>
      </c>
      <c r="FJ7" s="83">
        <f t="shared" si="21"/>
        <v>0</v>
      </c>
      <c r="FL7" s="127">
        <v>0</v>
      </c>
      <c r="FN7" s="127">
        <v>0</v>
      </c>
      <c r="FP7" s="127">
        <v>0</v>
      </c>
      <c r="FR7" s="127">
        <v>0</v>
      </c>
      <c r="FT7" s="127">
        <v>0</v>
      </c>
      <c r="FU7" s="23">
        <f t="shared" ref="FU7:FU8" si="62">SUM(FK7,FM7,FO7,FQ7,FS7)</f>
        <v>0</v>
      </c>
      <c r="FV7" s="83">
        <f t="shared" si="23"/>
        <v>0</v>
      </c>
      <c r="FW7" s="84">
        <f>SUM(DY7,EK7,EW7,FI7,FU7)</f>
        <v>0</v>
      </c>
      <c r="FX7" s="134">
        <f t="shared" si="25"/>
        <v>0</v>
      </c>
      <c r="FZ7" s="25">
        <v>0</v>
      </c>
      <c r="GB7" s="25">
        <v>0</v>
      </c>
      <c r="GD7" s="25">
        <v>0</v>
      </c>
      <c r="GF7" s="25">
        <v>0</v>
      </c>
      <c r="GH7" s="25">
        <v>0</v>
      </c>
      <c r="GI7" s="23">
        <f t="shared" ref="GI7:GI8" si="63">SUM(FY7,GA7,GC7,GE7,GG7)</f>
        <v>0</v>
      </c>
      <c r="GJ7" s="83">
        <f t="shared" si="27"/>
        <v>0</v>
      </c>
      <c r="GL7" s="25">
        <v>0</v>
      </c>
      <c r="GN7" s="25">
        <v>0</v>
      </c>
      <c r="GP7" s="25">
        <v>0</v>
      </c>
      <c r="GR7" s="25">
        <v>0</v>
      </c>
      <c r="GT7" s="25">
        <v>0</v>
      </c>
      <c r="GU7" s="23">
        <f t="shared" ref="GU7:GU8" si="64">SUM(GK7,GM7,GO7,GQ7,GS7)</f>
        <v>0</v>
      </c>
      <c r="GV7" s="83">
        <f t="shared" si="29"/>
        <v>0</v>
      </c>
      <c r="GX7" s="25">
        <v>0</v>
      </c>
      <c r="GZ7" s="25">
        <v>0</v>
      </c>
      <c r="HB7" s="25">
        <v>0</v>
      </c>
      <c r="HD7" s="25">
        <v>0</v>
      </c>
      <c r="HF7" s="25">
        <v>0</v>
      </c>
      <c r="HG7" s="23">
        <f t="shared" ref="HG7:HG8" si="65">SUM(GW7,GY7,HA7,HC7,HE7)</f>
        <v>0</v>
      </c>
      <c r="HH7" s="83">
        <f t="shared" si="31"/>
        <v>0</v>
      </c>
      <c r="HJ7" s="25">
        <v>0</v>
      </c>
      <c r="HL7" s="25">
        <v>0</v>
      </c>
      <c r="HN7" s="25">
        <v>0</v>
      </c>
      <c r="HP7" s="25">
        <v>0</v>
      </c>
      <c r="HR7" s="25">
        <v>0</v>
      </c>
      <c r="HS7" s="23">
        <f t="shared" si="0"/>
        <v>0</v>
      </c>
      <c r="HT7" s="83">
        <f t="shared" si="1"/>
        <v>0</v>
      </c>
      <c r="HU7" s="84">
        <f t="shared" si="32"/>
        <v>0</v>
      </c>
      <c r="HV7" s="134">
        <f t="shared" si="33"/>
        <v>0</v>
      </c>
      <c r="HW7" s="11"/>
      <c r="HX7" s="125">
        <v>0</v>
      </c>
      <c r="HY7" s="3">
        <v>5</v>
      </c>
      <c r="HZ7" s="25">
        <v>0.5</v>
      </c>
      <c r="IA7" s="3">
        <v>5</v>
      </c>
      <c r="IB7" s="25">
        <v>0.5</v>
      </c>
      <c r="IC7" s="3">
        <v>10</v>
      </c>
      <c r="ID7" s="25">
        <v>0.5</v>
      </c>
      <c r="IE7" s="3">
        <v>10</v>
      </c>
      <c r="IF7" s="25">
        <v>0.5</v>
      </c>
      <c r="IG7" s="23">
        <f t="shared" ref="IG7:IG8" si="66">SUM(HW7,HY7,IA7,IC7,IE7)</f>
        <v>30</v>
      </c>
      <c r="IH7" s="83">
        <f t="shared" si="35"/>
        <v>0.4</v>
      </c>
      <c r="IJ7" s="25">
        <v>0</v>
      </c>
      <c r="IL7" s="25">
        <v>0</v>
      </c>
      <c r="IN7" s="25">
        <v>0</v>
      </c>
      <c r="IP7" s="25">
        <v>0</v>
      </c>
      <c r="IR7" s="25">
        <v>0</v>
      </c>
      <c r="IS7" s="23">
        <f t="shared" si="36"/>
        <v>0</v>
      </c>
      <c r="IT7" s="83">
        <f t="shared" si="37"/>
        <v>0</v>
      </c>
      <c r="IV7" s="25">
        <v>0</v>
      </c>
      <c r="IX7" s="25">
        <v>0</v>
      </c>
      <c r="IZ7" s="25">
        <v>0</v>
      </c>
      <c r="JB7" s="25">
        <v>0</v>
      </c>
      <c r="JD7" s="25">
        <v>0</v>
      </c>
      <c r="JE7" s="23">
        <f t="shared" ref="JE7:JE8" si="67">SUM(IU7,IW7,IY7,JA7,JC7)</f>
        <v>0</v>
      </c>
      <c r="JF7" s="83">
        <f t="shared" si="39"/>
        <v>0</v>
      </c>
      <c r="JG7" s="11"/>
      <c r="JH7" s="125">
        <v>0</v>
      </c>
      <c r="JI7" s="11"/>
      <c r="JJ7" s="125">
        <v>0</v>
      </c>
      <c r="JK7" s="11"/>
      <c r="JL7" s="125">
        <v>0</v>
      </c>
      <c r="JN7" s="25">
        <v>0</v>
      </c>
      <c r="JP7" s="25">
        <v>0</v>
      </c>
      <c r="JQ7" s="23">
        <f t="shared" ref="JQ7:JQ8" si="68">SUM(JG7,JI7,JK7,JM7,JO7)</f>
        <v>0</v>
      </c>
      <c r="JR7" s="83">
        <f t="shared" si="41"/>
        <v>0</v>
      </c>
      <c r="JT7" s="25">
        <v>0</v>
      </c>
      <c r="JV7" s="25">
        <v>0</v>
      </c>
      <c r="JX7" s="25">
        <v>0</v>
      </c>
      <c r="JY7" s="23">
        <f t="shared" si="42"/>
        <v>0</v>
      </c>
      <c r="JZ7" s="83">
        <f t="shared" si="43"/>
        <v>0</v>
      </c>
      <c r="KA7" s="84">
        <f t="shared" si="44"/>
        <v>30</v>
      </c>
      <c r="KB7" s="134">
        <f t="shared" si="45"/>
        <v>0.08</v>
      </c>
      <c r="KD7" s="25">
        <v>0</v>
      </c>
      <c r="KF7" s="25">
        <v>0</v>
      </c>
      <c r="KG7" s="23">
        <f t="shared" si="46"/>
        <v>0</v>
      </c>
      <c r="KH7" s="83">
        <f t="shared" si="47"/>
        <v>2.6666666666666668E-2</v>
      </c>
      <c r="KJ7" s="25">
        <v>0</v>
      </c>
      <c r="KL7" s="25">
        <v>0</v>
      </c>
      <c r="KN7" s="25">
        <v>0</v>
      </c>
      <c r="KP7" s="25">
        <v>0</v>
      </c>
      <c r="KR7" s="25">
        <v>0</v>
      </c>
      <c r="KS7" s="23">
        <f t="shared" ref="KS7:KS8" si="69">SUM(KI7,KK7,KM7,KO7,KQ7)</f>
        <v>0</v>
      </c>
      <c r="KT7" s="83">
        <f t="shared" si="49"/>
        <v>0</v>
      </c>
      <c r="KV7" s="25">
        <v>0</v>
      </c>
      <c r="KX7" s="25">
        <v>0</v>
      </c>
      <c r="KZ7" s="25">
        <v>0</v>
      </c>
      <c r="LB7" s="25">
        <v>0</v>
      </c>
      <c r="LD7" s="25">
        <v>0</v>
      </c>
      <c r="LE7" s="23">
        <f t="shared" ref="LE7:LE8" si="70">SUM(KU7,KW7,KY7,LA7,LC7)</f>
        <v>0</v>
      </c>
      <c r="LF7" s="83">
        <f t="shared" si="51"/>
        <v>0</v>
      </c>
      <c r="LH7" s="25">
        <v>0</v>
      </c>
      <c r="LJ7" s="25">
        <v>0</v>
      </c>
      <c r="LL7" s="25">
        <v>0</v>
      </c>
      <c r="LN7" s="25">
        <v>0</v>
      </c>
      <c r="LP7" s="25">
        <v>0</v>
      </c>
      <c r="LQ7" s="23">
        <f t="shared" ref="LQ7:LQ8" si="71">SUM(LG7,LI7,LK7,LM7,LO7)</f>
        <v>0</v>
      </c>
      <c r="LR7" s="83">
        <f t="shared" si="53"/>
        <v>0</v>
      </c>
      <c r="LT7" s="25">
        <v>0</v>
      </c>
      <c r="LV7" s="25">
        <v>0</v>
      </c>
      <c r="LX7" s="25">
        <v>0</v>
      </c>
      <c r="LZ7" s="25">
        <v>0</v>
      </c>
      <c r="MB7" s="25">
        <v>0</v>
      </c>
      <c r="MC7" s="23">
        <f t="shared" ref="MC7:MC8" si="72">SUM(LS7,LU7,LW7,LY7,MA7)</f>
        <v>0</v>
      </c>
      <c r="MD7" s="83">
        <f t="shared" si="55"/>
        <v>0</v>
      </c>
      <c r="ME7" s="84">
        <f t="shared" si="56"/>
        <v>0</v>
      </c>
      <c r="MF7" s="134">
        <f t="shared" si="57"/>
        <v>5.333333333333334E-3</v>
      </c>
    </row>
    <row r="8" spans="2:344" s="3" customFormat="1">
      <c r="B8" s="2" t="s">
        <v>52</v>
      </c>
      <c r="C8" s="12">
        <v>0</v>
      </c>
      <c r="D8" s="3">
        <v>5</v>
      </c>
      <c r="E8" s="3">
        <v>5</v>
      </c>
      <c r="F8" s="3">
        <v>5</v>
      </c>
      <c r="G8" s="3">
        <v>5</v>
      </c>
      <c r="H8" s="11"/>
      <c r="I8" s="11"/>
      <c r="J8" s="3">
        <v>5</v>
      </c>
      <c r="N8" s="12">
        <f t="shared" si="2"/>
        <v>25</v>
      </c>
      <c r="P8" s="25">
        <v>0</v>
      </c>
      <c r="Q8" s="11"/>
      <c r="R8" s="11"/>
      <c r="T8" s="25">
        <v>0</v>
      </c>
      <c r="V8" s="25">
        <v>0</v>
      </c>
      <c r="X8" s="25">
        <v>0</v>
      </c>
      <c r="Z8" s="25">
        <v>0</v>
      </c>
      <c r="AB8" s="25">
        <v>0</v>
      </c>
      <c r="AC8" s="11"/>
      <c r="AD8" s="11"/>
      <c r="AE8" s="76"/>
      <c r="AF8" s="25">
        <v>0</v>
      </c>
      <c r="AG8" s="76"/>
      <c r="AH8" s="25">
        <v>0</v>
      </c>
      <c r="AI8" s="76"/>
      <c r="AJ8" s="25">
        <v>0</v>
      </c>
      <c r="AK8" s="76"/>
      <c r="AL8" s="25">
        <v>0</v>
      </c>
      <c r="AM8" s="193"/>
      <c r="AN8" s="208">
        <v>0</v>
      </c>
      <c r="AO8" s="11"/>
      <c r="AP8" s="11"/>
      <c r="AQ8" s="76"/>
      <c r="AR8" s="25">
        <v>0</v>
      </c>
      <c r="AS8" s="76"/>
      <c r="AT8" s="25">
        <v>0</v>
      </c>
      <c r="AU8" s="76"/>
      <c r="AV8" s="25">
        <v>0</v>
      </c>
      <c r="AW8" s="193"/>
      <c r="AX8" s="208">
        <v>0</v>
      </c>
      <c r="AY8" s="76"/>
      <c r="AZ8" s="25">
        <v>0</v>
      </c>
      <c r="BA8" s="11"/>
      <c r="BB8" s="11"/>
      <c r="BC8" s="76"/>
      <c r="BD8" s="25">
        <v>0</v>
      </c>
      <c r="BE8" s="76"/>
      <c r="BF8" s="25">
        <v>0</v>
      </c>
      <c r="BH8" s="25">
        <v>0</v>
      </c>
      <c r="BJ8" s="25">
        <v>0</v>
      </c>
      <c r="BL8" s="25">
        <v>0</v>
      </c>
      <c r="BM8" s="11"/>
      <c r="BN8" s="11"/>
      <c r="BO8" s="72">
        <f t="shared" si="3"/>
        <v>0</v>
      </c>
      <c r="BP8" s="204">
        <f t="shared" si="4"/>
        <v>0</v>
      </c>
      <c r="BR8" s="25">
        <v>0</v>
      </c>
      <c r="BT8" s="25">
        <v>0</v>
      </c>
      <c r="BV8" s="25">
        <v>0</v>
      </c>
      <c r="BX8" s="25">
        <v>0</v>
      </c>
      <c r="BZ8" s="25">
        <v>0</v>
      </c>
      <c r="CA8" s="23">
        <f t="shared" si="5"/>
        <v>0</v>
      </c>
      <c r="CB8" s="83">
        <f t="shared" si="6"/>
        <v>0</v>
      </c>
      <c r="CD8" s="25">
        <v>0</v>
      </c>
      <c r="CF8" s="25">
        <v>0</v>
      </c>
      <c r="CH8" s="25">
        <v>0</v>
      </c>
      <c r="CJ8" s="25">
        <v>0</v>
      </c>
      <c r="CL8" s="25">
        <v>0</v>
      </c>
      <c r="CM8" s="23">
        <f t="shared" si="7"/>
        <v>0</v>
      </c>
      <c r="CN8" s="83">
        <f t="shared" si="8"/>
        <v>0</v>
      </c>
      <c r="CP8" s="25">
        <v>0</v>
      </c>
      <c r="CR8" s="25">
        <v>0</v>
      </c>
      <c r="CT8" s="25">
        <v>0</v>
      </c>
      <c r="CV8" s="25">
        <v>0</v>
      </c>
      <c r="CX8" s="25">
        <v>0</v>
      </c>
      <c r="CY8" s="23">
        <f t="shared" si="9"/>
        <v>0</v>
      </c>
      <c r="CZ8" s="83">
        <f t="shared" si="10"/>
        <v>0</v>
      </c>
      <c r="DB8" s="25">
        <v>0</v>
      </c>
      <c r="DD8" s="25">
        <v>0</v>
      </c>
      <c r="DF8" s="25">
        <v>0</v>
      </c>
      <c r="DH8" s="25">
        <v>0</v>
      </c>
      <c r="DJ8" s="25">
        <v>0</v>
      </c>
      <c r="DK8" s="23">
        <f t="shared" si="11"/>
        <v>0</v>
      </c>
      <c r="DL8" s="83">
        <f t="shared" si="12"/>
        <v>0</v>
      </c>
      <c r="DN8" s="25">
        <v>0</v>
      </c>
      <c r="DP8" s="25">
        <v>0</v>
      </c>
      <c r="DQ8" s="84">
        <f t="shared" si="13"/>
        <v>0</v>
      </c>
      <c r="DR8" s="85">
        <f t="shared" si="14"/>
        <v>0</v>
      </c>
      <c r="DS8" s="109"/>
      <c r="DT8" s="110">
        <v>0</v>
      </c>
      <c r="DV8" s="127">
        <v>0</v>
      </c>
      <c r="DX8" s="127">
        <v>0</v>
      </c>
      <c r="DY8" s="23">
        <f t="shared" si="58"/>
        <v>0</v>
      </c>
      <c r="DZ8" s="83">
        <f t="shared" si="15"/>
        <v>0</v>
      </c>
      <c r="EB8" s="127">
        <v>0</v>
      </c>
      <c r="ED8" s="127">
        <v>0</v>
      </c>
      <c r="EF8" s="127">
        <v>0</v>
      </c>
      <c r="EH8" s="127">
        <v>0</v>
      </c>
      <c r="EJ8" s="127">
        <v>0</v>
      </c>
      <c r="EK8" s="23">
        <f t="shared" si="59"/>
        <v>0</v>
      </c>
      <c r="EL8" s="83">
        <f t="shared" si="17"/>
        <v>0</v>
      </c>
      <c r="EN8" s="127">
        <v>0</v>
      </c>
      <c r="EP8" s="127">
        <v>0</v>
      </c>
      <c r="ER8" s="127">
        <v>0</v>
      </c>
      <c r="ET8" s="127">
        <v>0</v>
      </c>
      <c r="EV8" s="127">
        <v>0</v>
      </c>
      <c r="EW8" s="23">
        <f t="shared" si="60"/>
        <v>0</v>
      </c>
      <c r="EX8" s="83">
        <f t="shared" si="19"/>
        <v>0</v>
      </c>
      <c r="EZ8" s="127">
        <v>0</v>
      </c>
      <c r="FB8" s="127">
        <v>0</v>
      </c>
      <c r="FD8" s="127">
        <v>0</v>
      </c>
      <c r="FF8" s="127">
        <v>0</v>
      </c>
      <c r="FH8" s="127">
        <v>0</v>
      </c>
      <c r="FI8" s="23">
        <f t="shared" si="61"/>
        <v>0</v>
      </c>
      <c r="FJ8" s="83">
        <f t="shared" si="21"/>
        <v>0</v>
      </c>
      <c r="FL8" s="127">
        <v>0</v>
      </c>
      <c r="FN8" s="127">
        <v>0</v>
      </c>
      <c r="FP8" s="127">
        <v>0</v>
      </c>
      <c r="FR8" s="127">
        <v>0</v>
      </c>
      <c r="FT8" s="127">
        <v>0</v>
      </c>
      <c r="FU8" s="23">
        <f t="shared" si="62"/>
        <v>0</v>
      </c>
      <c r="FV8" s="83">
        <f t="shared" si="23"/>
        <v>0</v>
      </c>
      <c r="FW8" s="84">
        <f t="shared" ref="FW8" si="73">SUM(DY8,EK8,EW8,FI8,FU8)</f>
        <v>0</v>
      </c>
      <c r="FX8" s="134">
        <f t="shared" si="25"/>
        <v>0</v>
      </c>
      <c r="FZ8" s="25">
        <v>0</v>
      </c>
      <c r="GB8" s="25">
        <v>0</v>
      </c>
      <c r="GD8" s="25">
        <v>0</v>
      </c>
      <c r="GF8" s="25">
        <v>0</v>
      </c>
      <c r="GH8" s="25">
        <v>0</v>
      </c>
      <c r="GI8" s="23">
        <f t="shared" si="63"/>
        <v>0</v>
      </c>
      <c r="GJ8" s="83">
        <f t="shared" si="27"/>
        <v>0</v>
      </c>
      <c r="GL8" s="25">
        <v>0</v>
      </c>
      <c r="GN8" s="25">
        <v>0</v>
      </c>
      <c r="GP8" s="25">
        <v>0</v>
      </c>
      <c r="GR8" s="25">
        <v>0</v>
      </c>
      <c r="GT8" s="25">
        <v>0</v>
      </c>
      <c r="GU8" s="23">
        <f t="shared" si="64"/>
        <v>0</v>
      </c>
      <c r="GV8" s="83">
        <f t="shared" si="29"/>
        <v>0</v>
      </c>
      <c r="GX8" s="25">
        <v>0</v>
      </c>
      <c r="GZ8" s="25">
        <v>0</v>
      </c>
      <c r="HB8" s="25">
        <v>0</v>
      </c>
      <c r="HD8" s="25">
        <v>0</v>
      </c>
      <c r="HF8" s="25">
        <v>0</v>
      </c>
      <c r="HG8" s="23">
        <f t="shared" si="65"/>
        <v>0</v>
      </c>
      <c r="HH8" s="83">
        <f t="shared" si="31"/>
        <v>0</v>
      </c>
      <c r="HJ8" s="25">
        <v>0</v>
      </c>
      <c r="HL8" s="25">
        <v>0</v>
      </c>
      <c r="HN8" s="25">
        <v>0</v>
      </c>
      <c r="HP8" s="25">
        <v>0</v>
      </c>
      <c r="HR8" s="25">
        <v>0</v>
      </c>
      <c r="HS8" s="23">
        <f t="shared" si="0"/>
        <v>0</v>
      </c>
      <c r="HT8" s="83">
        <f t="shared" si="1"/>
        <v>0</v>
      </c>
      <c r="HU8" s="84">
        <f t="shared" si="32"/>
        <v>0</v>
      </c>
      <c r="HV8" s="134">
        <f t="shared" ref="HV8:HV11" si="74">AVERAGE(GJ8,GV8,HH8,HT8)</f>
        <v>0</v>
      </c>
      <c r="HW8" s="11"/>
      <c r="HX8" s="125">
        <v>0</v>
      </c>
      <c r="HZ8" s="25">
        <v>0</v>
      </c>
      <c r="IB8" s="25">
        <v>0</v>
      </c>
      <c r="ID8" s="25">
        <v>0</v>
      </c>
      <c r="IF8" s="25">
        <v>0</v>
      </c>
      <c r="IG8" s="23">
        <f t="shared" si="66"/>
        <v>0</v>
      </c>
      <c r="IH8" s="83">
        <f t="shared" si="35"/>
        <v>0</v>
      </c>
      <c r="IJ8" s="25">
        <v>0</v>
      </c>
      <c r="IL8" s="25">
        <v>0</v>
      </c>
      <c r="IN8" s="25">
        <v>0</v>
      </c>
      <c r="IP8" s="25">
        <v>0</v>
      </c>
      <c r="IR8" s="25">
        <v>0</v>
      </c>
      <c r="IS8" s="23">
        <f t="shared" si="36"/>
        <v>0</v>
      </c>
      <c r="IT8" s="83">
        <f t="shared" si="37"/>
        <v>0</v>
      </c>
      <c r="IV8" s="25">
        <v>0</v>
      </c>
      <c r="IX8" s="25">
        <v>0</v>
      </c>
      <c r="IZ8" s="25">
        <v>0</v>
      </c>
      <c r="JB8" s="25">
        <v>0</v>
      </c>
      <c r="JD8" s="25">
        <v>0</v>
      </c>
      <c r="JE8" s="23">
        <f t="shared" si="67"/>
        <v>0</v>
      </c>
      <c r="JF8" s="83">
        <f t="shared" si="39"/>
        <v>0</v>
      </c>
      <c r="JG8" s="11"/>
      <c r="JH8" s="125">
        <v>0</v>
      </c>
      <c r="JI8" s="11"/>
      <c r="JJ8" s="125">
        <v>0</v>
      </c>
      <c r="JK8" s="11"/>
      <c r="JL8" s="125">
        <v>0</v>
      </c>
      <c r="JN8" s="25">
        <v>0</v>
      </c>
      <c r="JP8" s="25">
        <v>0</v>
      </c>
      <c r="JQ8" s="23">
        <f t="shared" si="68"/>
        <v>0</v>
      </c>
      <c r="JR8" s="83">
        <f t="shared" si="41"/>
        <v>0</v>
      </c>
      <c r="JT8" s="25">
        <v>0</v>
      </c>
      <c r="JV8" s="25">
        <v>0</v>
      </c>
      <c r="JX8" s="25">
        <v>0</v>
      </c>
      <c r="JY8" s="23">
        <f t="shared" si="42"/>
        <v>0</v>
      </c>
      <c r="JZ8" s="83">
        <f t="shared" si="43"/>
        <v>0</v>
      </c>
      <c r="KA8" s="84">
        <f t="shared" si="44"/>
        <v>0</v>
      </c>
      <c r="KB8" s="134">
        <f t="shared" si="45"/>
        <v>0</v>
      </c>
      <c r="KD8" s="25">
        <v>0</v>
      </c>
      <c r="KF8" s="25">
        <v>0</v>
      </c>
      <c r="KG8" s="23">
        <f t="shared" si="46"/>
        <v>0</v>
      </c>
      <c r="KH8" s="83">
        <f t="shared" si="47"/>
        <v>0</v>
      </c>
      <c r="KJ8" s="25">
        <v>0</v>
      </c>
      <c r="KL8" s="25">
        <v>0</v>
      </c>
      <c r="KN8" s="25">
        <v>0</v>
      </c>
      <c r="KP8" s="25">
        <v>0</v>
      </c>
      <c r="KR8" s="25">
        <v>0</v>
      </c>
      <c r="KS8" s="23">
        <f t="shared" si="69"/>
        <v>0</v>
      </c>
      <c r="KT8" s="83">
        <f t="shared" si="49"/>
        <v>0</v>
      </c>
      <c r="KV8" s="25">
        <v>0</v>
      </c>
      <c r="KX8" s="25">
        <v>0</v>
      </c>
      <c r="KZ8" s="25">
        <v>0</v>
      </c>
      <c r="LB8" s="25">
        <v>0</v>
      </c>
      <c r="LD8" s="25">
        <v>0</v>
      </c>
      <c r="LE8" s="23">
        <f t="shared" si="70"/>
        <v>0</v>
      </c>
      <c r="LF8" s="83">
        <f t="shared" si="51"/>
        <v>0</v>
      </c>
      <c r="LH8" s="25">
        <v>0</v>
      </c>
      <c r="LJ8" s="25">
        <v>0</v>
      </c>
      <c r="LL8" s="25">
        <v>0</v>
      </c>
      <c r="LN8" s="25">
        <v>0</v>
      </c>
      <c r="LP8" s="25">
        <v>0</v>
      </c>
      <c r="LQ8" s="23">
        <f t="shared" si="71"/>
        <v>0</v>
      </c>
      <c r="LR8" s="83">
        <f t="shared" si="53"/>
        <v>0</v>
      </c>
      <c r="LT8" s="25">
        <v>0</v>
      </c>
      <c r="LV8" s="25">
        <v>0</v>
      </c>
      <c r="LX8" s="25">
        <v>0</v>
      </c>
      <c r="LZ8" s="25">
        <v>0</v>
      </c>
      <c r="MB8" s="25">
        <v>0</v>
      </c>
      <c r="MC8" s="23">
        <f t="shared" si="72"/>
        <v>0</v>
      </c>
      <c r="MD8" s="83">
        <f t="shared" si="55"/>
        <v>0</v>
      </c>
      <c r="ME8" s="84">
        <f t="shared" si="56"/>
        <v>0</v>
      </c>
      <c r="MF8" s="134">
        <f t="shared" si="57"/>
        <v>0</v>
      </c>
    </row>
    <row r="9" spans="2:344" s="3" customFormat="1">
      <c r="B9" s="2" t="s">
        <v>56</v>
      </c>
      <c r="C9" s="12"/>
      <c r="H9" s="11"/>
      <c r="I9" s="11"/>
      <c r="N9" s="12">
        <f>SUM(D9:M9)</f>
        <v>0</v>
      </c>
      <c r="P9" s="25">
        <v>0</v>
      </c>
      <c r="Q9" s="11"/>
      <c r="R9" s="11"/>
      <c r="T9" s="25">
        <v>0</v>
      </c>
      <c r="V9" s="25">
        <v>0</v>
      </c>
      <c r="X9" s="25">
        <v>0</v>
      </c>
      <c r="Z9" s="25">
        <v>0</v>
      </c>
      <c r="AB9" s="25">
        <v>0</v>
      </c>
      <c r="AC9" s="11"/>
      <c r="AD9" s="11"/>
      <c r="AE9" s="76"/>
      <c r="AF9" s="25">
        <v>0</v>
      </c>
      <c r="AG9" s="76"/>
      <c r="AH9" s="25">
        <v>0</v>
      </c>
      <c r="AI9" s="76"/>
      <c r="AJ9" s="25">
        <v>0</v>
      </c>
      <c r="AK9" s="76"/>
      <c r="AL9" s="25">
        <v>0</v>
      </c>
      <c r="AM9" s="193" t="s">
        <v>788</v>
      </c>
      <c r="AN9" s="208">
        <v>0</v>
      </c>
      <c r="AO9" s="11"/>
      <c r="AP9" s="11"/>
      <c r="AQ9" s="76"/>
      <c r="AR9" s="25">
        <v>0</v>
      </c>
      <c r="AS9" s="76"/>
      <c r="AT9" s="25">
        <v>0</v>
      </c>
      <c r="AU9" s="76"/>
      <c r="AV9" s="25">
        <v>0</v>
      </c>
      <c r="AW9" s="193" t="s">
        <v>788</v>
      </c>
      <c r="AX9" s="208">
        <v>0</v>
      </c>
      <c r="AY9" s="76"/>
      <c r="AZ9" s="25">
        <v>0</v>
      </c>
      <c r="BA9" s="11"/>
      <c r="BB9" s="11"/>
      <c r="BC9" s="76"/>
      <c r="BD9" s="25">
        <v>0</v>
      </c>
      <c r="BE9" s="76"/>
      <c r="BF9" s="25">
        <v>0</v>
      </c>
      <c r="BH9" s="25">
        <v>0</v>
      </c>
      <c r="BJ9" s="25">
        <v>0</v>
      </c>
      <c r="BL9" s="25">
        <v>0</v>
      </c>
      <c r="BM9" s="11"/>
      <c r="BN9" s="11"/>
      <c r="BO9" s="72">
        <f t="shared" si="3"/>
        <v>0</v>
      </c>
      <c r="BP9" s="204">
        <f t="shared" si="4"/>
        <v>0</v>
      </c>
      <c r="BR9" s="25">
        <v>0</v>
      </c>
      <c r="BT9" s="25">
        <v>0</v>
      </c>
      <c r="BV9" s="25">
        <v>0</v>
      </c>
      <c r="BX9" s="25">
        <v>0</v>
      </c>
      <c r="BZ9" s="25">
        <v>0</v>
      </c>
      <c r="CA9" s="23">
        <f>SUM(BQ9,BS9,BU9,BW9,BY9)</f>
        <v>0</v>
      </c>
      <c r="CB9" s="83">
        <f>AVERAGE(BR9,BT9,BV9,BX9,BZ9)</f>
        <v>0</v>
      </c>
      <c r="CD9" s="25">
        <v>0</v>
      </c>
      <c r="CF9" s="25">
        <v>0</v>
      </c>
      <c r="CH9" s="25">
        <v>0</v>
      </c>
      <c r="CJ9" s="25">
        <v>0</v>
      </c>
      <c r="CL9" s="25">
        <v>0</v>
      </c>
      <c r="CM9" s="23">
        <f t="shared" si="7"/>
        <v>0</v>
      </c>
      <c r="CN9" s="83">
        <f>AVERAGE(CD9,CF9,CH9,CJ9,CL9)</f>
        <v>0</v>
      </c>
      <c r="CP9" s="25">
        <v>0</v>
      </c>
      <c r="CR9" s="25">
        <v>0</v>
      </c>
      <c r="CT9" s="25">
        <v>0</v>
      </c>
      <c r="CV9" s="25">
        <v>0</v>
      </c>
      <c r="CX9" s="25">
        <v>0</v>
      </c>
      <c r="CY9" s="23">
        <f>SUM(CO9,CQ9,CS9,CU9,CW9)</f>
        <v>0</v>
      </c>
      <c r="CZ9" s="83">
        <f t="shared" si="10"/>
        <v>0</v>
      </c>
      <c r="DB9" s="25">
        <v>0</v>
      </c>
      <c r="DD9" s="25">
        <v>0</v>
      </c>
      <c r="DF9" s="25">
        <v>0</v>
      </c>
      <c r="DH9" s="25">
        <v>0</v>
      </c>
      <c r="DJ9" s="25">
        <v>0</v>
      </c>
      <c r="DK9" s="23">
        <f t="shared" si="11"/>
        <v>0</v>
      </c>
      <c r="DL9" s="83">
        <f t="shared" si="12"/>
        <v>0</v>
      </c>
      <c r="DN9" s="25">
        <v>0</v>
      </c>
      <c r="DP9" s="25">
        <v>0</v>
      </c>
      <c r="DQ9" s="84">
        <f>SUM(BQ9,BS9,BU9,BW9,BY9,CC9,CE9,CG9,CI9,CK9,CO9,CQ9,CS9,CU9,CW9,DA6,DC6,DE6,DG6,DI6,DM6,DO6)</f>
        <v>0</v>
      </c>
      <c r="DR9" s="85">
        <f t="shared" si="14"/>
        <v>0</v>
      </c>
      <c r="DS9" s="109"/>
      <c r="DT9" s="110">
        <v>0</v>
      </c>
      <c r="DV9" s="127">
        <v>0</v>
      </c>
      <c r="DX9" s="127">
        <v>0.5</v>
      </c>
      <c r="DY9" s="23">
        <f t="shared" ref="DY9:DY11" si="75">SUM(DS9,DU9,DW9)</f>
        <v>0</v>
      </c>
      <c r="DZ9" s="83">
        <f t="shared" si="15"/>
        <v>0.25</v>
      </c>
      <c r="EB9" s="127">
        <v>0</v>
      </c>
      <c r="ED9" s="127">
        <v>0</v>
      </c>
      <c r="EF9" s="127">
        <v>0</v>
      </c>
      <c r="EH9" s="127">
        <v>0</v>
      </c>
      <c r="EJ9" s="127">
        <v>0</v>
      </c>
      <c r="EK9" s="23">
        <f t="shared" ref="EK9:EK10" si="76">SUM(EA9,EC9,EE9,EG9,EI9)</f>
        <v>0</v>
      </c>
      <c r="EL9" s="83">
        <f t="shared" ref="EL9:EL10" si="77">AVERAGE(EB9,ED9,EF9,EH9,EJ9)</f>
        <v>0</v>
      </c>
      <c r="EN9" s="127">
        <v>0</v>
      </c>
      <c r="EP9" s="127">
        <v>0</v>
      </c>
      <c r="ER9" s="127">
        <v>0</v>
      </c>
      <c r="ET9" s="127">
        <v>0</v>
      </c>
      <c r="EV9" s="127">
        <v>0</v>
      </c>
      <c r="EW9" s="23">
        <f t="shared" ref="EW9:EW10" si="78">SUM(EM9,EO9,EQ9,ES9,EU9)</f>
        <v>0</v>
      </c>
      <c r="EX9" s="83">
        <f t="shared" ref="EX9:EX10" si="79">AVERAGE(EN9,EP9,ER9,ET9,EV9)</f>
        <v>0</v>
      </c>
      <c r="EZ9" s="127">
        <v>0</v>
      </c>
      <c r="FB9" s="127">
        <v>0</v>
      </c>
      <c r="FD9" s="127">
        <v>0.5</v>
      </c>
      <c r="FF9" s="127">
        <v>0</v>
      </c>
      <c r="FH9" s="127">
        <v>0</v>
      </c>
      <c r="FI9" s="23">
        <f>SUM(EY9,FA9,FC9,FE9,FG9)</f>
        <v>0</v>
      </c>
      <c r="FJ9" s="83">
        <f>AVERAGE(EZ9,FB9,FD9,FF9,FH9)</f>
        <v>0.1</v>
      </c>
      <c r="FL9" s="127">
        <v>0</v>
      </c>
      <c r="FN9" s="127">
        <v>0</v>
      </c>
      <c r="FP9" s="127">
        <v>0</v>
      </c>
      <c r="FR9" s="127">
        <v>0</v>
      </c>
      <c r="FT9" s="127">
        <v>0</v>
      </c>
      <c r="FU9" s="23">
        <f>SUM(FK9,FM9,FO9,FQ9,FS9)</f>
        <v>0</v>
      </c>
      <c r="FV9" s="83">
        <f>AVERAGE(FL9,FN9,FP9,FR9,FT9)</f>
        <v>0</v>
      </c>
      <c r="FW9" s="84">
        <f t="shared" ref="FW9" si="80">SUM(DY9,EK9,EW9,FI9,FU9)</f>
        <v>0</v>
      </c>
      <c r="FX9" s="134">
        <f t="shared" ref="FX9" si="81">AVERAGE(DZ9,EL9,EX9,FJ9,FV9)</f>
        <v>6.9999999999999993E-2</v>
      </c>
      <c r="FZ9" s="25">
        <v>0</v>
      </c>
      <c r="GB9" s="25">
        <v>0</v>
      </c>
      <c r="GD9" s="25">
        <v>0</v>
      </c>
      <c r="GF9" s="25">
        <v>0</v>
      </c>
      <c r="GH9" s="25">
        <v>0</v>
      </c>
      <c r="GI9" s="23">
        <f>SUM(FY9,GA9,GC9,GE9,GG9)</f>
        <v>0</v>
      </c>
      <c r="GJ9" s="83">
        <f>AVERAGE(FZ9,GB9,GD9,GF9,GH9)</f>
        <v>0</v>
      </c>
      <c r="GL9" s="25">
        <v>0</v>
      </c>
      <c r="GN9" s="25">
        <v>0</v>
      </c>
      <c r="GP9" s="25">
        <v>0</v>
      </c>
      <c r="GR9" s="25">
        <v>0</v>
      </c>
      <c r="GT9" s="25">
        <v>0</v>
      </c>
      <c r="GU9" s="23">
        <f t="shared" ref="GU9:GU11" si="82">SUM(GK9,GM9,GO9,GQ9,GS9)</f>
        <v>0</v>
      </c>
      <c r="GV9" s="83">
        <f t="shared" ref="GV9:GV11" si="83">AVERAGE(GL9,GN9,GP9,GR9,GT9)</f>
        <v>0</v>
      </c>
      <c r="GX9" s="25">
        <v>0</v>
      </c>
      <c r="GZ9" s="25">
        <v>0</v>
      </c>
      <c r="HB9" s="25">
        <v>0.5</v>
      </c>
      <c r="HD9" s="25">
        <v>0</v>
      </c>
      <c r="HF9" s="25">
        <v>0</v>
      </c>
      <c r="HG9" s="23">
        <f>SUM(GW9,GY9,HA9,HC9,HE9)</f>
        <v>0</v>
      </c>
      <c r="HH9" s="83">
        <f>AVERAGE(GX9,GZ9,HB9,HD9,HF9)</f>
        <v>0.1</v>
      </c>
      <c r="HJ9" s="25">
        <v>0</v>
      </c>
      <c r="HL9" s="25">
        <v>0</v>
      </c>
      <c r="HN9" s="25">
        <v>0</v>
      </c>
      <c r="HP9" s="25">
        <v>0</v>
      </c>
      <c r="HR9" s="25">
        <v>0</v>
      </c>
      <c r="HS9" s="23">
        <f t="shared" ref="HS9:HS10" si="84">SUM(HI9,HK9,HM9,HO9,HQ9)</f>
        <v>0</v>
      </c>
      <c r="HT9" s="83">
        <f t="shared" ref="HT9:HT10" si="85">AVERAGE(HJ9,HL9,HN9,HP9,HR9)</f>
        <v>0</v>
      </c>
      <c r="HU9" s="84">
        <f t="shared" ref="HU9:HU10" si="86">SUM(GI9,GU9,HG9,HS9)</f>
        <v>0</v>
      </c>
      <c r="HV9" s="134">
        <f t="shared" si="74"/>
        <v>2.5000000000000001E-2</v>
      </c>
      <c r="HW9" s="11"/>
      <c r="HX9" s="125">
        <v>0</v>
      </c>
      <c r="HZ9" s="25">
        <v>0</v>
      </c>
      <c r="IB9" s="25">
        <v>0</v>
      </c>
      <c r="ID9" s="25">
        <v>0</v>
      </c>
      <c r="IF9" s="25">
        <v>0</v>
      </c>
      <c r="IG9" s="23">
        <f>SUM(HW9,HY9,IA9,IC9,IE9)</f>
        <v>0</v>
      </c>
      <c r="IH9" s="83">
        <f>AVERAGE(HX9,HZ9,IB9,ID9,IF9)</f>
        <v>0</v>
      </c>
      <c r="IJ9" s="25">
        <v>0</v>
      </c>
      <c r="IL9" s="25">
        <v>0</v>
      </c>
      <c r="IN9" s="25">
        <v>0.3</v>
      </c>
      <c r="IP9" s="25">
        <v>0</v>
      </c>
      <c r="IR9" s="25">
        <v>0.3</v>
      </c>
      <c r="IS9" s="23">
        <f t="shared" si="36"/>
        <v>0</v>
      </c>
      <c r="IT9" s="83">
        <f t="shared" si="37"/>
        <v>0.12</v>
      </c>
      <c r="IV9" s="25">
        <v>0</v>
      </c>
      <c r="IX9" s="25">
        <v>0</v>
      </c>
      <c r="IZ9" s="25">
        <v>0</v>
      </c>
      <c r="JB9" s="25">
        <v>0</v>
      </c>
      <c r="JD9" s="25">
        <v>0</v>
      </c>
      <c r="JE9" s="23">
        <f>SUM(IU9,IW9,IY9,JA9,JC9)</f>
        <v>0</v>
      </c>
      <c r="JF9" s="83">
        <f t="shared" si="39"/>
        <v>0</v>
      </c>
      <c r="JG9" s="11"/>
      <c r="JH9" s="125">
        <v>0</v>
      </c>
      <c r="JI9" s="11"/>
      <c r="JJ9" s="125">
        <v>0</v>
      </c>
      <c r="JK9" s="11"/>
      <c r="JL9" s="125">
        <v>0</v>
      </c>
      <c r="JN9" s="25">
        <v>0</v>
      </c>
      <c r="JP9" s="25">
        <v>0</v>
      </c>
      <c r="JQ9" s="23">
        <f>SUM(JG9,JI9,JK9,JM9,JO9)</f>
        <v>0</v>
      </c>
      <c r="JR9" s="83">
        <f>AVERAGE(JH9,JJ9,JL9,JN9,JP9)</f>
        <v>0</v>
      </c>
      <c r="JT9" s="25">
        <v>0</v>
      </c>
      <c r="JV9" s="25">
        <v>0</v>
      </c>
      <c r="JX9" s="25">
        <v>0</v>
      </c>
      <c r="JY9" s="23">
        <f t="shared" ref="JY9:JY10" si="87">SUM(JS9,JU9,JW9)</f>
        <v>0</v>
      </c>
      <c r="JZ9" s="83">
        <f t="shared" ref="JZ9:JZ10" si="88">AVERAGE(JT9,JV9,JX9)</f>
        <v>0</v>
      </c>
      <c r="KA9" s="84">
        <f t="shared" ref="KA9:KA10" si="89">SUM(IG9,IS9,JE9,JQ9,JY9)</f>
        <v>0</v>
      </c>
      <c r="KB9" s="134">
        <f t="shared" si="45"/>
        <v>2.4E-2</v>
      </c>
      <c r="KD9" s="25">
        <v>0</v>
      </c>
      <c r="KF9" s="25">
        <v>1</v>
      </c>
      <c r="KG9" s="23">
        <f t="shared" ref="KG9:KG11" si="90">SUM(KC9,KE9)</f>
        <v>0</v>
      </c>
      <c r="KH9" s="83">
        <f t="shared" si="47"/>
        <v>0.34133333333333332</v>
      </c>
      <c r="KJ9" s="25">
        <v>0.5</v>
      </c>
      <c r="KL9" s="25">
        <v>0</v>
      </c>
      <c r="KN9" s="25">
        <v>0</v>
      </c>
      <c r="KP9" s="25">
        <v>0</v>
      </c>
      <c r="KR9" s="25">
        <v>0</v>
      </c>
      <c r="KS9" s="23">
        <f>SUM(KI9,KK9,KM9,KO9,KQ9)</f>
        <v>0</v>
      </c>
      <c r="KT9" s="83">
        <f>AVERAGE(KJ9,KL9,KN9,KP9,KR9)</f>
        <v>0.1</v>
      </c>
      <c r="KV9" s="25">
        <v>0</v>
      </c>
      <c r="KX9" s="25">
        <v>0</v>
      </c>
      <c r="KZ9" s="25">
        <v>0</v>
      </c>
      <c r="LB9" s="25">
        <v>0</v>
      </c>
      <c r="LD9" s="25">
        <v>0</v>
      </c>
      <c r="LE9" s="23">
        <f>SUM(KU9,KW9,KY9,LA9,LC9)</f>
        <v>0</v>
      </c>
      <c r="LF9" s="83">
        <f>AVERAGE(KV9,KX9,KZ9,LB9,LD9)</f>
        <v>0</v>
      </c>
      <c r="LH9" s="25">
        <v>0</v>
      </c>
      <c r="LJ9" s="25">
        <v>0</v>
      </c>
      <c r="LL9" s="25">
        <v>0</v>
      </c>
      <c r="LN9" s="25">
        <v>0</v>
      </c>
      <c r="LP9" s="25">
        <v>0</v>
      </c>
      <c r="LQ9" s="23">
        <f>SUM(LG9,LI9,LK9,LM9,LO9)</f>
        <v>0</v>
      </c>
      <c r="LR9" s="83">
        <f>AVERAGE(LH9,LJ9,LL9,LN9,LP9)</f>
        <v>0</v>
      </c>
      <c r="LT9" s="25">
        <v>0</v>
      </c>
      <c r="LV9" s="25">
        <v>0</v>
      </c>
      <c r="LX9" s="25">
        <v>0</v>
      </c>
      <c r="LZ9" s="25">
        <v>0</v>
      </c>
      <c r="MB9" s="25">
        <v>0</v>
      </c>
      <c r="MC9" s="23">
        <f>SUM(LS9,LU9,LW9,LY9,MA9)</f>
        <v>0</v>
      </c>
      <c r="MD9" s="83">
        <f>AVERAGE(LT9,LV9,LX9,LZ9,MB9)</f>
        <v>0</v>
      </c>
      <c r="ME9" s="84">
        <f t="shared" ref="ME9" si="91">SUM(KG9,KS9,LE9,LQ9,MC9)</f>
        <v>0</v>
      </c>
      <c r="MF9" s="134">
        <f t="shared" ref="MF9" si="92">AVERAGE(KH9,KT9,LF9,LR9,MD9)</f>
        <v>8.8266666666666674E-2</v>
      </c>
    </row>
    <row r="10" spans="2:344" s="3" customFormat="1">
      <c r="B10" s="2" t="s">
        <v>21</v>
      </c>
      <c r="C10" s="12"/>
      <c r="H10" s="11"/>
      <c r="I10" s="11"/>
      <c r="N10" s="12"/>
      <c r="P10" s="25">
        <v>0</v>
      </c>
      <c r="Q10" s="11"/>
      <c r="R10" s="11"/>
      <c r="T10" s="25">
        <v>0</v>
      </c>
      <c r="V10" s="25">
        <v>0</v>
      </c>
      <c r="X10" s="25">
        <v>0</v>
      </c>
      <c r="Z10" s="25">
        <v>0</v>
      </c>
      <c r="AB10" s="25">
        <v>0</v>
      </c>
      <c r="AC10" s="11"/>
      <c r="AD10" s="11"/>
      <c r="AE10" s="76"/>
      <c r="AF10" s="25">
        <v>0</v>
      </c>
      <c r="AG10" s="76"/>
      <c r="AH10" s="25">
        <v>0</v>
      </c>
      <c r="AI10" s="76"/>
      <c r="AJ10" s="25">
        <v>0</v>
      </c>
      <c r="AK10" s="76"/>
      <c r="AL10" s="25">
        <v>0</v>
      </c>
      <c r="AM10" s="193"/>
      <c r="AN10" s="208">
        <v>0</v>
      </c>
      <c r="AO10" s="11"/>
      <c r="AP10" s="11"/>
      <c r="AQ10" s="76"/>
      <c r="AR10" s="25">
        <v>0</v>
      </c>
      <c r="AS10" s="76"/>
      <c r="AT10" s="25">
        <v>0</v>
      </c>
      <c r="AU10" s="76"/>
      <c r="AV10" s="25">
        <v>0</v>
      </c>
      <c r="AW10" s="193"/>
      <c r="AX10" s="208">
        <v>0</v>
      </c>
      <c r="AY10" s="76"/>
      <c r="AZ10" s="25">
        <v>0</v>
      </c>
      <c r="BA10" s="11"/>
      <c r="BB10" s="11"/>
      <c r="BC10" s="76"/>
      <c r="BD10" s="25">
        <v>0</v>
      </c>
      <c r="BE10" s="76"/>
      <c r="BF10" s="25">
        <v>0</v>
      </c>
      <c r="BH10" s="25">
        <v>0</v>
      </c>
      <c r="BJ10" s="25">
        <v>0</v>
      </c>
      <c r="BL10" s="25">
        <v>0</v>
      </c>
      <c r="BM10" s="11"/>
      <c r="BN10" s="11"/>
      <c r="BO10" s="72">
        <f t="shared" si="3"/>
        <v>0</v>
      </c>
      <c r="BP10" s="204">
        <f t="shared" si="4"/>
        <v>0</v>
      </c>
      <c r="BR10" s="25">
        <v>0</v>
      </c>
      <c r="BT10" s="25">
        <v>0</v>
      </c>
      <c r="BV10" s="25">
        <v>0</v>
      </c>
      <c r="BX10" s="25">
        <v>0</v>
      </c>
      <c r="BZ10" s="25">
        <v>0</v>
      </c>
      <c r="CA10" s="23">
        <f t="shared" ref="CA10:CA11" si="93">SUM(BQ10,BS10,BU10,BW10,BY10)</f>
        <v>0</v>
      </c>
      <c r="CB10" s="83">
        <f t="shared" ref="CB10:CB11" si="94">AVERAGE(BR10,BT10,BV10,BX10,BZ10)</f>
        <v>0</v>
      </c>
      <c r="CD10" s="25">
        <v>0</v>
      </c>
      <c r="CF10" s="25">
        <v>0</v>
      </c>
      <c r="CH10" s="25">
        <v>0</v>
      </c>
      <c r="CJ10" s="25">
        <v>0</v>
      </c>
      <c r="CL10" s="25">
        <v>0</v>
      </c>
      <c r="CM10" s="23">
        <f t="shared" si="7"/>
        <v>0</v>
      </c>
      <c r="CN10" s="83">
        <f t="shared" ref="CN10:CN11" si="95">AVERAGE(CD10,CF10,CH10,CJ10,CL10)</f>
        <v>0</v>
      </c>
      <c r="CP10" s="25">
        <v>0</v>
      </c>
      <c r="CR10" s="25">
        <v>0</v>
      </c>
      <c r="CT10" s="25">
        <v>0</v>
      </c>
      <c r="CV10" s="25">
        <v>0</v>
      </c>
      <c r="CX10" s="25">
        <v>0</v>
      </c>
      <c r="CY10" s="23">
        <f t="shared" ref="CY10:CY11" si="96">SUM(CO10,CQ10,CS10,CU10,CW10)</f>
        <v>0</v>
      </c>
      <c r="CZ10" s="83">
        <f t="shared" si="10"/>
        <v>0</v>
      </c>
      <c r="DB10" s="25">
        <v>0</v>
      </c>
      <c r="DD10" s="25">
        <v>0</v>
      </c>
      <c r="DF10" s="25">
        <v>0</v>
      </c>
      <c r="DH10" s="25">
        <v>0</v>
      </c>
      <c r="DJ10" s="25">
        <v>0</v>
      </c>
      <c r="DK10" s="23">
        <f t="shared" si="11"/>
        <v>0</v>
      </c>
      <c r="DL10" s="83">
        <f t="shared" si="12"/>
        <v>0</v>
      </c>
      <c r="DN10" s="25">
        <v>0</v>
      </c>
      <c r="DP10" s="25">
        <v>0</v>
      </c>
      <c r="DQ10" s="84">
        <f t="shared" si="13"/>
        <v>0</v>
      </c>
      <c r="DR10" s="85">
        <f t="shared" si="14"/>
        <v>0</v>
      </c>
      <c r="DS10" s="109"/>
      <c r="DT10" s="110">
        <v>0</v>
      </c>
      <c r="DV10" s="25">
        <v>0</v>
      </c>
      <c r="DX10" s="25">
        <v>0</v>
      </c>
      <c r="DY10" s="23">
        <f t="shared" si="75"/>
        <v>0</v>
      </c>
      <c r="DZ10" s="83">
        <f t="shared" si="15"/>
        <v>0</v>
      </c>
      <c r="EB10" s="127">
        <v>0</v>
      </c>
      <c r="ED10" s="127">
        <v>0</v>
      </c>
      <c r="EF10" s="127">
        <v>0</v>
      </c>
      <c r="EH10" s="127">
        <v>0</v>
      </c>
      <c r="EJ10" s="127">
        <v>0</v>
      </c>
      <c r="EK10" s="23">
        <f t="shared" si="76"/>
        <v>0</v>
      </c>
      <c r="EL10" s="83">
        <f t="shared" si="77"/>
        <v>0</v>
      </c>
      <c r="EN10" s="127">
        <v>0</v>
      </c>
      <c r="EP10" s="127">
        <v>0</v>
      </c>
      <c r="ER10" s="127">
        <v>0</v>
      </c>
      <c r="ET10" s="127">
        <v>0</v>
      </c>
      <c r="EV10" s="127">
        <v>0</v>
      </c>
      <c r="EW10" s="23">
        <f t="shared" si="78"/>
        <v>0</v>
      </c>
      <c r="EX10" s="83">
        <f t="shared" si="79"/>
        <v>0</v>
      </c>
      <c r="EZ10" s="25">
        <v>0</v>
      </c>
      <c r="FB10" s="25">
        <v>0</v>
      </c>
      <c r="FD10" s="25">
        <v>0</v>
      </c>
      <c r="FE10" s="25"/>
      <c r="FF10" s="25">
        <v>0</v>
      </c>
      <c r="FH10" s="25">
        <v>0</v>
      </c>
      <c r="FI10" s="23">
        <f>SUM(EY10,FA10,FC10,FE10,FG10)</f>
        <v>0</v>
      </c>
      <c r="FJ10" s="83">
        <f>AVERAGE(EZ10,FB10,FD10,FF10,FH10)</f>
        <v>0</v>
      </c>
      <c r="FL10" s="25">
        <v>0</v>
      </c>
      <c r="FN10" s="25">
        <v>0</v>
      </c>
      <c r="FP10" s="25">
        <v>0</v>
      </c>
      <c r="FR10" s="25">
        <v>0</v>
      </c>
      <c r="FT10" s="25">
        <v>0</v>
      </c>
      <c r="FU10" s="23">
        <f>SUM(FK10,FM10,FO10,FQ10,FS10)</f>
        <v>0</v>
      </c>
      <c r="FV10" s="83">
        <f>AVERAGE(FL10,FN10,FP10,FR10,FT10)</f>
        <v>0</v>
      </c>
      <c r="FW10" s="84">
        <f>SUM(DY10,EK10,EW10,FI10,FU10)</f>
        <v>0</v>
      </c>
      <c r="FX10" s="134">
        <f>AVERAGE(DZ10,EL10,EX10,FJ10,FV10)</f>
        <v>0</v>
      </c>
      <c r="FZ10" s="25">
        <v>0</v>
      </c>
      <c r="GB10" s="25">
        <v>0</v>
      </c>
      <c r="GD10" s="25">
        <v>0</v>
      </c>
      <c r="GF10" s="25">
        <v>0</v>
      </c>
      <c r="GH10" s="25">
        <v>0</v>
      </c>
      <c r="GI10" s="23">
        <f>SUM(FY10,GA10,GC10,GE10,GG10)</f>
        <v>0</v>
      </c>
      <c r="GJ10" s="83">
        <f>AVERAGE(FZ10,GB10,GD10,GF10,GH10)</f>
        <v>0</v>
      </c>
      <c r="GL10" s="25">
        <v>0</v>
      </c>
      <c r="GN10" s="25">
        <v>0</v>
      </c>
      <c r="GP10" s="25">
        <v>0</v>
      </c>
      <c r="GR10" s="25">
        <v>0</v>
      </c>
      <c r="GT10" s="25">
        <v>0</v>
      </c>
      <c r="GU10" s="23">
        <f t="shared" si="82"/>
        <v>0</v>
      </c>
      <c r="GV10" s="83">
        <f t="shared" si="83"/>
        <v>0</v>
      </c>
      <c r="GX10" s="25">
        <v>0</v>
      </c>
      <c r="GZ10" s="25">
        <v>0</v>
      </c>
      <c r="HB10" s="25">
        <v>0</v>
      </c>
      <c r="HD10" s="25">
        <v>0</v>
      </c>
      <c r="HF10" s="25">
        <v>0</v>
      </c>
      <c r="HG10" s="23">
        <f>SUM(GW10,GY10,HA10,HC10,HE10)</f>
        <v>0</v>
      </c>
      <c r="HH10" s="83">
        <f>AVERAGE(GX10,GZ10,HB10,HD10,HF10)</f>
        <v>0</v>
      </c>
      <c r="HJ10" s="25">
        <v>0</v>
      </c>
      <c r="HL10" s="25">
        <v>0</v>
      </c>
      <c r="HN10" s="25">
        <v>0</v>
      </c>
      <c r="HP10" s="25">
        <v>0</v>
      </c>
      <c r="HR10" s="25">
        <v>0</v>
      </c>
      <c r="HS10" s="23">
        <f t="shared" si="84"/>
        <v>0</v>
      </c>
      <c r="HT10" s="83">
        <f t="shared" si="85"/>
        <v>0</v>
      </c>
      <c r="HU10" s="84">
        <f t="shared" si="86"/>
        <v>0</v>
      </c>
      <c r="HV10" s="134">
        <f t="shared" si="74"/>
        <v>0</v>
      </c>
      <c r="HW10" s="11"/>
      <c r="HX10" s="125">
        <v>0</v>
      </c>
      <c r="HZ10" s="25">
        <v>0</v>
      </c>
      <c r="IB10" s="25">
        <v>0</v>
      </c>
      <c r="ID10" s="25">
        <v>0</v>
      </c>
      <c r="IF10" s="25">
        <v>0</v>
      </c>
      <c r="IG10" s="23">
        <f>SUM(HW10,HY10,IA10,IC10,IE10)</f>
        <v>0</v>
      </c>
      <c r="IH10" s="83">
        <f>AVERAGE(HX10,HZ10,IB10,ID10,IF10)</f>
        <v>0</v>
      </c>
      <c r="IJ10" s="25">
        <v>0</v>
      </c>
      <c r="IL10" s="25">
        <v>0</v>
      </c>
      <c r="IN10" s="25">
        <v>0.2</v>
      </c>
      <c r="IP10" s="25">
        <v>0</v>
      </c>
      <c r="IR10" s="25">
        <v>0.2</v>
      </c>
      <c r="IS10" s="23">
        <f t="shared" si="36"/>
        <v>0</v>
      </c>
      <c r="IT10" s="83">
        <f t="shared" si="37"/>
        <v>0.08</v>
      </c>
      <c r="IV10" s="25">
        <v>0.5</v>
      </c>
      <c r="IX10" s="25">
        <v>0</v>
      </c>
      <c r="IZ10" s="25">
        <v>0</v>
      </c>
      <c r="JB10" s="25">
        <v>0.2</v>
      </c>
      <c r="JD10" s="25">
        <v>0</v>
      </c>
      <c r="JE10" s="23">
        <f t="shared" ref="JE10:JE11" si="97">SUM(IU10,IW10,IY10,JA10,JC10)</f>
        <v>0</v>
      </c>
      <c r="JF10" s="83">
        <f t="shared" si="39"/>
        <v>0.13999999999999999</v>
      </c>
      <c r="JG10" s="11"/>
      <c r="JH10" s="125">
        <v>0</v>
      </c>
      <c r="JI10" s="11"/>
      <c r="JJ10" s="125">
        <v>0</v>
      </c>
      <c r="JK10" s="11"/>
      <c r="JL10" s="125">
        <v>0</v>
      </c>
      <c r="JN10" s="25">
        <v>0</v>
      </c>
      <c r="JP10" s="25">
        <v>0</v>
      </c>
      <c r="JQ10" s="23">
        <f t="shared" ref="JQ10:JQ11" si="98">SUM(JG10,JI10,JK10,JM10,JO10)</f>
        <v>0</v>
      </c>
      <c r="JR10" s="83">
        <f t="shared" ref="JR10:JR11" si="99">AVERAGE(JH10,JJ10,JL10,JN10,JP10)</f>
        <v>0</v>
      </c>
      <c r="JT10" s="25">
        <v>0</v>
      </c>
      <c r="JV10" s="25">
        <v>0</v>
      </c>
      <c r="JX10" s="25">
        <v>0</v>
      </c>
      <c r="JY10" s="23">
        <f t="shared" si="87"/>
        <v>0</v>
      </c>
      <c r="JZ10" s="83">
        <f t="shared" si="88"/>
        <v>0</v>
      </c>
      <c r="KA10" s="84">
        <f t="shared" si="89"/>
        <v>0</v>
      </c>
      <c r="KB10" s="134">
        <f t="shared" si="45"/>
        <v>4.3999999999999997E-2</v>
      </c>
      <c r="KD10" s="25">
        <v>0</v>
      </c>
      <c r="KF10" s="25">
        <v>0</v>
      </c>
      <c r="KG10" s="23">
        <f t="shared" si="90"/>
        <v>0</v>
      </c>
      <c r="KH10" s="83">
        <f t="shared" si="47"/>
        <v>1.4666666666666666E-2</v>
      </c>
      <c r="KJ10" s="25">
        <v>0</v>
      </c>
      <c r="KL10" s="25">
        <v>0.3</v>
      </c>
      <c r="KN10" s="25">
        <v>0</v>
      </c>
      <c r="KP10" s="25">
        <v>0</v>
      </c>
      <c r="KR10" s="25">
        <v>0</v>
      </c>
      <c r="KS10" s="23"/>
      <c r="KT10" s="83"/>
      <c r="KV10" s="25"/>
      <c r="KX10" s="25"/>
      <c r="KZ10" s="25"/>
      <c r="LB10" s="25"/>
      <c r="LD10" s="25"/>
      <c r="LE10" s="23"/>
      <c r="LF10" s="83"/>
      <c r="LH10" s="25"/>
      <c r="LJ10" s="25"/>
      <c r="LL10" s="25"/>
      <c r="LN10" s="25"/>
      <c r="LP10" s="25"/>
      <c r="LQ10" s="23"/>
      <c r="LR10" s="83"/>
      <c r="LT10" s="25"/>
      <c r="LV10" s="25"/>
      <c r="LX10" s="25"/>
      <c r="LZ10" s="25"/>
      <c r="MB10" s="25"/>
      <c r="MC10" s="23"/>
      <c r="MD10" s="83"/>
      <c r="ME10" s="84"/>
      <c r="MF10" s="134"/>
    </row>
    <row r="11" spans="2:344" s="3" customFormat="1">
      <c r="B11" s="2" t="s">
        <v>22</v>
      </c>
      <c r="C11" s="5"/>
      <c r="H11" s="10"/>
      <c r="I11" s="10"/>
      <c r="N11" s="5"/>
      <c r="P11" s="25">
        <v>0</v>
      </c>
      <c r="Q11" s="10"/>
      <c r="R11" s="10"/>
      <c r="T11" s="25">
        <v>0</v>
      </c>
      <c r="V11" s="25">
        <v>0</v>
      </c>
      <c r="X11" s="25">
        <v>0</v>
      </c>
      <c r="Z11" s="25">
        <v>0</v>
      </c>
      <c r="AA11" s="23"/>
      <c r="AB11" s="25">
        <v>0</v>
      </c>
      <c r="AC11" s="10"/>
      <c r="AD11" s="10"/>
      <c r="AF11" s="25">
        <v>0</v>
      </c>
      <c r="AH11" s="25">
        <v>0</v>
      </c>
      <c r="AJ11" s="25">
        <v>0</v>
      </c>
      <c r="AL11" s="25">
        <v>0</v>
      </c>
      <c r="AN11" s="25">
        <v>1</v>
      </c>
      <c r="AO11" s="10"/>
      <c r="AP11" s="10"/>
      <c r="AR11" s="25">
        <v>0</v>
      </c>
      <c r="AT11" s="25">
        <v>0</v>
      </c>
      <c r="AV11" s="25">
        <v>0</v>
      </c>
      <c r="AX11" s="25">
        <v>1</v>
      </c>
      <c r="AZ11" s="25">
        <v>0</v>
      </c>
      <c r="BA11" s="10"/>
      <c r="BB11" s="10"/>
      <c r="BD11" s="25">
        <v>0</v>
      </c>
      <c r="BF11" s="25">
        <v>0</v>
      </c>
      <c r="BH11" s="25">
        <v>0</v>
      </c>
      <c r="BJ11" s="25">
        <v>0</v>
      </c>
      <c r="BL11" s="25">
        <v>0</v>
      </c>
      <c r="BM11" s="10"/>
      <c r="BN11" s="10"/>
      <c r="BO11" s="72">
        <f t="shared" si="3"/>
        <v>0</v>
      </c>
      <c r="BP11" s="204">
        <f t="shared" si="4"/>
        <v>9.5238095238095233E-2</v>
      </c>
      <c r="BR11" s="25">
        <v>0</v>
      </c>
      <c r="BT11" s="25">
        <v>0</v>
      </c>
      <c r="BV11" s="25">
        <v>0</v>
      </c>
      <c r="BX11" s="25">
        <v>0</v>
      </c>
      <c r="BZ11" s="25">
        <v>0</v>
      </c>
      <c r="CA11" s="23">
        <f t="shared" si="93"/>
        <v>0</v>
      </c>
      <c r="CB11" s="83">
        <f t="shared" si="94"/>
        <v>0</v>
      </c>
      <c r="CD11" s="25">
        <v>0</v>
      </c>
      <c r="CF11" s="25">
        <v>0</v>
      </c>
      <c r="CH11" s="25">
        <v>0</v>
      </c>
      <c r="CJ11" s="25">
        <v>0</v>
      </c>
      <c r="CL11" s="25">
        <v>0</v>
      </c>
      <c r="CM11" s="23">
        <f t="shared" si="7"/>
        <v>0</v>
      </c>
      <c r="CN11" s="83">
        <f t="shared" si="95"/>
        <v>0</v>
      </c>
      <c r="CP11" s="25">
        <v>0</v>
      </c>
      <c r="CR11" s="25">
        <v>0</v>
      </c>
      <c r="CT11" s="25">
        <v>0</v>
      </c>
      <c r="CV11" s="25">
        <v>0</v>
      </c>
      <c r="CX11" s="25">
        <v>0</v>
      </c>
      <c r="CY11" s="23">
        <f t="shared" si="96"/>
        <v>0</v>
      </c>
      <c r="CZ11" s="83">
        <f t="shared" si="10"/>
        <v>0</v>
      </c>
      <c r="DB11" s="25">
        <v>0</v>
      </c>
      <c r="DD11" s="25">
        <v>0</v>
      </c>
      <c r="DF11" s="25">
        <v>0</v>
      </c>
      <c r="DH11" s="25">
        <v>0</v>
      </c>
      <c r="DJ11" s="25">
        <v>0</v>
      </c>
      <c r="DK11" s="23">
        <f t="shared" si="11"/>
        <v>0</v>
      </c>
      <c r="DL11" s="83">
        <f t="shared" si="12"/>
        <v>0</v>
      </c>
      <c r="DN11" s="25">
        <v>0</v>
      </c>
      <c r="DP11" s="25">
        <v>0</v>
      </c>
      <c r="DQ11" s="84">
        <f t="shared" si="13"/>
        <v>0</v>
      </c>
      <c r="DR11" s="85">
        <f t="shared" si="14"/>
        <v>0</v>
      </c>
      <c r="DS11" s="109" t="s">
        <v>775</v>
      </c>
      <c r="DT11" s="110">
        <v>1</v>
      </c>
      <c r="DV11" s="25">
        <v>0</v>
      </c>
      <c r="DX11" s="25">
        <v>0</v>
      </c>
      <c r="DY11" s="23">
        <f t="shared" si="75"/>
        <v>0</v>
      </c>
      <c r="DZ11" s="83">
        <f t="shared" si="15"/>
        <v>0</v>
      </c>
      <c r="EB11" s="127">
        <v>0</v>
      </c>
      <c r="ED11" s="127">
        <v>0</v>
      </c>
      <c r="EF11" s="127">
        <v>0</v>
      </c>
      <c r="EH11" s="127">
        <v>0</v>
      </c>
      <c r="EJ11" s="127">
        <v>0</v>
      </c>
      <c r="EK11" s="23">
        <f>SUM(EA11,EC11,EE11,EG11,EI11)</f>
        <v>0</v>
      </c>
      <c r="EL11" s="83">
        <f>AVERAGE(EB11,ED11,EF11,EH11,EJ11)</f>
        <v>0</v>
      </c>
      <c r="EN11" s="25">
        <v>0</v>
      </c>
      <c r="EP11" s="25">
        <v>0</v>
      </c>
      <c r="ER11" s="25">
        <v>0</v>
      </c>
      <c r="ET11" s="25">
        <v>0</v>
      </c>
      <c r="EV11" s="25">
        <v>0</v>
      </c>
      <c r="EW11" s="23">
        <f>SUM(EM11,EO11,EQ11,ES11,EU11)</f>
        <v>0</v>
      </c>
      <c r="EX11" s="83">
        <f>AVERAGE(EN11,EP11,ER11,ET11,EV11)</f>
        <v>0</v>
      </c>
      <c r="EZ11" s="25">
        <v>0</v>
      </c>
      <c r="FB11" s="25">
        <v>0</v>
      </c>
      <c r="FD11" s="25">
        <v>0</v>
      </c>
      <c r="FE11" s="25"/>
      <c r="FF11" s="25">
        <v>0</v>
      </c>
      <c r="FH11" s="25">
        <v>0</v>
      </c>
      <c r="FI11" s="23">
        <f>SUM(EY11,FA11,FC11,FE11,FG11)</f>
        <v>0</v>
      </c>
      <c r="FJ11" s="83">
        <f>AVERAGE(EZ11,FB11,FD11,FF11,FH11)</f>
        <v>0</v>
      </c>
      <c r="FL11" s="25">
        <v>0</v>
      </c>
      <c r="FN11" s="25">
        <v>0</v>
      </c>
      <c r="FP11" s="25">
        <v>0</v>
      </c>
      <c r="FR11" s="25">
        <v>0</v>
      </c>
      <c r="FT11" s="25">
        <v>0</v>
      </c>
      <c r="FU11" s="23">
        <f>SUM(FK11,FM11,FO11,FQ11,FS11)</f>
        <v>0</v>
      </c>
      <c r="FV11" s="83">
        <f>AVERAGE(FL11,FN11,FP11,FR11,FT11)</f>
        <v>0</v>
      </c>
      <c r="FW11" s="84">
        <f>SUM(DY11,EK11,EW11,FI11,FU11)</f>
        <v>0</v>
      </c>
      <c r="FX11" s="134">
        <f>AVERAGE(DZ11,EL11,EX11,FJ11,FV11)</f>
        <v>0</v>
      </c>
      <c r="FZ11" s="25">
        <v>0</v>
      </c>
      <c r="GB11" s="25">
        <v>0</v>
      </c>
      <c r="GD11" s="25">
        <v>0</v>
      </c>
      <c r="GF11" s="25">
        <v>0</v>
      </c>
      <c r="GH11" s="25">
        <v>0</v>
      </c>
      <c r="GI11" s="23">
        <f>SUM(FY11,GA11,GC11,GE11,GG11)</f>
        <v>0</v>
      </c>
      <c r="GJ11" s="83">
        <f>AVERAGE(FZ11,GB11,GD11,GF11,GH11)</f>
        <v>0</v>
      </c>
      <c r="GL11" s="25">
        <v>0</v>
      </c>
      <c r="GN11" s="25">
        <v>0</v>
      </c>
      <c r="GP11" s="25">
        <v>0</v>
      </c>
      <c r="GR11" s="25">
        <v>0</v>
      </c>
      <c r="GT11" s="25">
        <v>0</v>
      </c>
      <c r="GU11" s="23">
        <f t="shared" si="82"/>
        <v>0</v>
      </c>
      <c r="GV11" s="83">
        <f t="shared" si="83"/>
        <v>0</v>
      </c>
      <c r="GX11" s="25">
        <v>0</v>
      </c>
      <c r="GZ11" s="25">
        <v>0</v>
      </c>
      <c r="HB11" s="25">
        <v>0</v>
      </c>
      <c r="HD11" s="25">
        <v>0</v>
      </c>
      <c r="HF11" s="25">
        <v>0</v>
      </c>
      <c r="HG11" s="23">
        <f>SUM(GW11,GY11,HA11,HC11,HE11)</f>
        <v>0</v>
      </c>
      <c r="HH11" s="83">
        <f>AVERAGE(GX11,GZ11,HB11,HD11,HF11)</f>
        <v>0</v>
      </c>
      <c r="HJ11" s="25">
        <v>0</v>
      </c>
      <c r="HL11" s="25">
        <v>0</v>
      </c>
      <c r="HN11" s="25">
        <v>0</v>
      </c>
      <c r="HP11" s="25">
        <v>0</v>
      </c>
      <c r="HR11" s="25">
        <v>0</v>
      </c>
      <c r="HS11" s="23">
        <f t="shared" si="0"/>
        <v>0</v>
      </c>
      <c r="HT11" s="83">
        <f t="shared" si="1"/>
        <v>0</v>
      </c>
      <c r="HU11" s="84">
        <f t="shared" si="32"/>
        <v>0</v>
      </c>
      <c r="HV11" s="134">
        <f t="shared" si="74"/>
        <v>0</v>
      </c>
      <c r="HW11" s="11"/>
      <c r="HX11" s="125">
        <v>1</v>
      </c>
      <c r="HZ11" s="25">
        <v>0</v>
      </c>
      <c r="IB11" s="25">
        <v>0</v>
      </c>
      <c r="ID11" s="25">
        <v>0</v>
      </c>
      <c r="IF11" s="25">
        <v>0</v>
      </c>
      <c r="IG11" s="23">
        <f>SUM(HW11,HY11,IA11,IC11,IE11)</f>
        <v>0</v>
      </c>
      <c r="IH11" s="83">
        <f>AVERAGE(HX11,HZ11,IB11,ID11,IF11)</f>
        <v>0.2</v>
      </c>
      <c r="IJ11" s="25">
        <v>0</v>
      </c>
      <c r="IL11" s="25">
        <v>0</v>
      </c>
      <c r="IN11" s="25">
        <v>0</v>
      </c>
      <c r="IP11" s="25">
        <v>0</v>
      </c>
      <c r="IR11" s="25">
        <v>0</v>
      </c>
      <c r="IS11" s="23">
        <f t="shared" si="36"/>
        <v>0</v>
      </c>
      <c r="IT11" s="83">
        <f t="shared" si="37"/>
        <v>0</v>
      </c>
      <c r="IV11" s="25">
        <v>0</v>
      </c>
      <c r="IX11" s="25">
        <v>0</v>
      </c>
      <c r="IZ11" s="25">
        <v>0</v>
      </c>
      <c r="JB11" s="3">
        <v>0</v>
      </c>
      <c r="JD11" s="25">
        <v>0</v>
      </c>
      <c r="JE11" s="23">
        <f t="shared" si="97"/>
        <v>0</v>
      </c>
      <c r="JF11" s="83">
        <f t="shared" si="39"/>
        <v>0</v>
      </c>
      <c r="JG11" s="11"/>
      <c r="JH11" s="125">
        <v>1</v>
      </c>
      <c r="JI11" s="11"/>
      <c r="JJ11" s="125">
        <v>1</v>
      </c>
      <c r="JK11" s="11"/>
      <c r="JL11" s="125">
        <v>1</v>
      </c>
      <c r="JN11" s="25">
        <v>0</v>
      </c>
      <c r="JP11" s="25">
        <v>0</v>
      </c>
      <c r="JQ11" s="23">
        <f t="shared" si="98"/>
        <v>0</v>
      </c>
      <c r="JR11" s="83">
        <f t="shared" si="99"/>
        <v>0.6</v>
      </c>
      <c r="JT11" s="25">
        <v>0</v>
      </c>
      <c r="JV11" s="25">
        <v>0</v>
      </c>
      <c r="JX11" s="25">
        <v>0</v>
      </c>
      <c r="JY11" s="23">
        <f t="shared" si="42"/>
        <v>0</v>
      </c>
      <c r="JZ11" s="83">
        <f t="shared" si="43"/>
        <v>0</v>
      </c>
      <c r="KA11" s="84">
        <f t="shared" si="44"/>
        <v>0</v>
      </c>
      <c r="KB11" s="134">
        <f t="shared" si="45"/>
        <v>0.16</v>
      </c>
      <c r="KD11" s="25">
        <v>0</v>
      </c>
      <c r="KF11" s="25">
        <v>0</v>
      </c>
      <c r="KG11" s="23">
        <f t="shared" si="90"/>
        <v>0</v>
      </c>
      <c r="KH11" s="83">
        <f t="shared" si="47"/>
        <v>5.3333333333333337E-2</v>
      </c>
      <c r="KJ11" s="25">
        <v>0</v>
      </c>
      <c r="KL11" s="25">
        <v>0</v>
      </c>
      <c r="KN11" s="25">
        <v>0</v>
      </c>
      <c r="KP11" s="25">
        <v>0</v>
      </c>
      <c r="KR11" s="25">
        <v>0</v>
      </c>
      <c r="KS11" s="23">
        <f>SUM(KI11,KK11,KM11,KO11,KQ11)</f>
        <v>0</v>
      </c>
      <c r="KT11" s="83">
        <f>AVERAGE(KJ11,KL11,KN11,KP11,KR11)</f>
        <v>0</v>
      </c>
      <c r="KV11" s="25">
        <v>0</v>
      </c>
      <c r="KX11" s="25">
        <v>0</v>
      </c>
      <c r="KZ11" s="25">
        <v>0</v>
      </c>
      <c r="LB11" s="25">
        <v>0</v>
      </c>
      <c r="LD11" s="25">
        <v>0</v>
      </c>
      <c r="LE11" s="23">
        <f>SUM(KU11,KW11,KY11,LA11,LC11)</f>
        <v>0</v>
      </c>
      <c r="LF11" s="83">
        <f>AVERAGE(KV11,KX11,KZ11,LB11,LD11)</f>
        <v>0</v>
      </c>
      <c r="LH11" s="25">
        <v>0</v>
      </c>
      <c r="LJ11" s="25">
        <v>0</v>
      </c>
      <c r="LL11" s="25">
        <v>0</v>
      </c>
      <c r="LN11" s="25">
        <v>0</v>
      </c>
      <c r="LP11" s="25">
        <v>0</v>
      </c>
      <c r="LQ11" s="23">
        <f>SUM(LG11,LI11,LK11,LM11,LO11)</f>
        <v>0</v>
      </c>
      <c r="LR11" s="83">
        <f>AVERAGE(LH11,LJ11,LL11,LN11,LP11)</f>
        <v>0</v>
      </c>
      <c r="LT11" s="25">
        <v>0</v>
      </c>
      <c r="LV11" s="25">
        <v>0</v>
      </c>
      <c r="LX11" s="25">
        <v>0</v>
      </c>
      <c r="LZ11" s="25">
        <v>0</v>
      </c>
      <c r="MB11" s="25">
        <v>0</v>
      </c>
      <c r="MC11" s="23">
        <f>SUM(LS11,LU11,LW11,LY11,MA11)</f>
        <v>0</v>
      </c>
      <c r="MD11" s="83">
        <f>AVERAGE(LT11,LV11,LX11,LZ11,MB11)</f>
        <v>0</v>
      </c>
      <c r="ME11" s="84">
        <f t="shared" si="56"/>
        <v>0</v>
      </c>
      <c r="MF11" s="134">
        <f t="shared" si="57"/>
        <v>1.0666666666666668E-2</v>
      </c>
    </row>
    <row r="12" spans="2:344">
      <c r="CO12" s="197"/>
    </row>
  </sheetData>
  <mergeCells count="160">
    <mergeCell ref="HM2:HN2"/>
    <mergeCell ref="HO2:HP2"/>
    <mergeCell ref="HQ2:HR2"/>
    <mergeCell ref="HS2:HT2"/>
    <mergeCell ref="HU2:HV2"/>
    <mergeCell ref="HC2:HD2"/>
    <mergeCell ref="HE2:HF2"/>
    <mergeCell ref="HG2:HH2"/>
    <mergeCell ref="HI2:HJ2"/>
    <mergeCell ref="HK2:HL2"/>
    <mergeCell ref="GS2:GT2"/>
    <mergeCell ref="GU2:GV2"/>
    <mergeCell ref="GW2:GX2"/>
    <mergeCell ref="GY2:GZ2"/>
    <mergeCell ref="HA2:HB2"/>
    <mergeCell ref="GI2:GJ2"/>
    <mergeCell ref="GK2:GL2"/>
    <mergeCell ref="GM2:GN2"/>
    <mergeCell ref="GO2:GP2"/>
    <mergeCell ref="GQ2:GR2"/>
    <mergeCell ref="FY2:FZ2"/>
    <mergeCell ref="GA2:GB2"/>
    <mergeCell ref="GC2:GD2"/>
    <mergeCell ref="GE2:GF2"/>
    <mergeCell ref="GG2:GH2"/>
    <mergeCell ref="FW2:FX2"/>
    <mergeCell ref="AK2:AL2"/>
    <mergeCell ref="O2:P2"/>
    <mergeCell ref="S2:T2"/>
    <mergeCell ref="U2:V2"/>
    <mergeCell ref="W2:X2"/>
    <mergeCell ref="Y2:Z2"/>
    <mergeCell ref="AA2:AB2"/>
    <mergeCell ref="AE2:AF2"/>
    <mergeCell ref="AG2:AH2"/>
    <mergeCell ref="AI2:AJ2"/>
    <mergeCell ref="AU2:AV2"/>
    <mergeCell ref="AW2:AX2"/>
    <mergeCell ref="AY2:AZ2"/>
    <mergeCell ref="AM2:AN2"/>
    <mergeCell ref="AQ2:AR2"/>
    <mergeCell ref="AS2:AT2"/>
    <mergeCell ref="BC2:BD2"/>
    <mergeCell ref="BQ2:BR2"/>
    <mergeCell ref="BG2:BH2"/>
    <mergeCell ref="BI2:BJ2"/>
    <mergeCell ref="BK2:BL2"/>
    <mergeCell ref="BO2:BP2"/>
    <mergeCell ref="BS2:BT2"/>
    <mergeCell ref="BU2:BV2"/>
    <mergeCell ref="BW2:BX2"/>
    <mergeCell ref="BY2:BZ2"/>
    <mergeCell ref="BE2:BF2"/>
    <mergeCell ref="CW2:CX2"/>
    <mergeCell ref="CC2:CD2"/>
    <mergeCell ref="CE2:CF2"/>
    <mergeCell ref="CG2:CH2"/>
    <mergeCell ref="CI2:CJ2"/>
    <mergeCell ref="CK2:CL2"/>
    <mergeCell ref="CY2:CZ2"/>
    <mergeCell ref="CM2:CN2"/>
    <mergeCell ref="CA2:CB2"/>
    <mergeCell ref="CO2:CP2"/>
    <mergeCell ref="CQ2:CR2"/>
    <mergeCell ref="CS2:CT2"/>
    <mergeCell ref="CU2:CV2"/>
    <mergeCell ref="DQ2:DR2"/>
    <mergeCell ref="DM2:DN2"/>
    <mergeCell ref="DO2:DP2"/>
    <mergeCell ref="DA2:DB2"/>
    <mergeCell ref="DC2:DD2"/>
    <mergeCell ref="DE2:DF2"/>
    <mergeCell ref="DG2:DH2"/>
    <mergeCell ref="DI2:DJ2"/>
    <mergeCell ref="DK2:DL2"/>
    <mergeCell ref="DS2:DT2"/>
    <mergeCell ref="DU2:DV2"/>
    <mergeCell ref="DW2:DX2"/>
    <mergeCell ref="DY2:DZ2"/>
    <mergeCell ref="EA2:EB2"/>
    <mergeCell ref="EC2:ED2"/>
    <mergeCell ref="EE2:EF2"/>
    <mergeCell ref="EG2:EH2"/>
    <mergeCell ref="EI2:EJ2"/>
    <mergeCell ref="EK2:EL2"/>
    <mergeCell ref="EM2:EN2"/>
    <mergeCell ref="EO2:EP2"/>
    <mergeCell ref="EQ2:ER2"/>
    <mergeCell ref="ES2:ET2"/>
    <mergeCell ref="EU2:EV2"/>
    <mergeCell ref="EW2:EX2"/>
    <mergeCell ref="EY2:EZ2"/>
    <mergeCell ref="FA2:FB2"/>
    <mergeCell ref="FC2:FD2"/>
    <mergeCell ref="FE2:FF2"/>
    <mergeCell ref="FQ2:FR2"/>
    <mergeCell ref="FS2:FT2"/>
    <mergeCell ref="FU2:FV2"/>
    <mergeCell ref="FG2:FH2"/>
    <mergeCell ref="FI2:FJ2"/>
    <mergeCell ref="FK2:FL2"/>
    <mergeCell ref="FM2:FN2"/>
    <mergeCell ref="FO2:FP2"/>
    <mergeCell ref="HW2:HX2"/>
    <mergeCell ref="HY2:HZ2"/>
    <mergeCell ref="IA2:IB2"/>
    <mergeCell ref="IC2:ID2"/>
    <mergeCell ref="IE2:IF2"/>
    <mergeCell ref="IG2:IH2"/>
    <mergeCell ref="II2:IJ2"/>
    <mergeCell ref="IK2:IL2"/>
    <mergeCell ref="IM2:IN2"/>
    <mergeCell ref="IO2:IP2"/>
    <mergeCell ref="IQ2:IR2"/>
    <mergeCell ref="IS2:IT2"/>
    <mergeCell ref="IU2:IV2"/>
    <mergeCell ref="IW2:IX2"/>
    <mergeCell ref="IY2:IZ2"/>
    <mergeCell ref="JA2:JB2"/>
    <mergeCell ref="JC2:JD2"/>
    <mergeCell ref="JE2:JF2"/>
    <mergeCell ref="JY2:JZ2"/>
    <mergeCell ref="KA2:KB2"/>
    <mergeCell ref="JG2:JH2"/>
    <mergeCell ref="JI2:JJ2"/>
    <mergeCell ref="JK2:JL2"/>
    <mergeCell ref="JM2:JN2"/>
    <mergeCell ref="JO2:JP2"/>
    <mergeCell ref="JQ2:JR2"/>
    <mergeCell ref="JS2:JT2"/>
    <mergeCell ref="JU2:JV2"/>
    <mergeCell ref="JW2:JX2"/>
    <mergeCell ref="KC2:KD2"/>
    <mergeCell ref="KE2:KF2"/>
    <mergeCell ref="KG2:KH2"/>
    <mergeCell ref="KI2:KJ2"/>
    <mergeCell ref="KK2:KL2"/>
    <mergeCell ref="KM2:KN2"/>
    <mergeCell ref="KO2:KP2"/>
    <mergeCell ref="KQ2:KR2"/>
    <mergeCell ref="KS2:KT2"/>
    <mergeCell ref="KU2:KV2"/>
    <mergeCell ref="KW2:KX2"/>
    <mergeCell ref="KY2:KZ2"/>
    <mergeCell ref="LA2:LB2"/>
    <mergeCell ref="LC2:LD2"/>
    <mergeCell ref="LE2:LF2"/>
    <mergeCell ref="LG2:LH2"/>
    <mergeCell ref="LI2:LJ2"/>
    <mergeCell ref="LK2:LL2"/>
    <mergeCell ref="ME2:MF2"/>
    <mergeCell ref="LM2:LN2"/>
    <mergeCell ref="LO2:LP2"/>
    <mergeCell ref="LQ2:LR2"/>
    <mergeCell ref="LS2:LT2"/>
    <mergeCell ref="LU2:LV2"/>
    <mergeCell ref="LW2:LX2"/>
    <mergeCell ref="LY2:LZ2"/>
    <mergeCell ref="MA2:MB2"/>
    <mergeCell ref="MC2:MD2"/>
  </mergeCell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200-000000000000}">
          <x14:formula1>
            <xm:f>Reference!$B$2:$B$25</xm:f>
          </x14:formula1>
          <xm:sqref>B4:B11</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8"/>
  <sheetViews>
    <sheetView workbookViewId="0" xr3:uid="{34904945-5288-588E-9F07-34343C13E9F2}">
      <selection activeCell="E13" sqref="E13"/>
    </sheetView>
  </sheetViews>
  <sheetFormatPr defaultRowHeight="12.75"/>
  <cols>
    <col min="1" max="1" width="4" bestFit="1" customWidth="1"/>
    <col min="3" max="3" width="13.42578125" customWidth="1"/>
  </cols>
  <sheetData>
    <row r="1" spans="1:3">
      <c r="A1" s="20" t="s">
        <v>35</v>
      </c>
      <c r="B1" s="20" t="s">
        <v>659</v>
      </c>
      <c r="C1" s="20" t="s">
        <v>789</v>
      </c>
    </row>
    <row r="2" spans="1:3">
      <c r="A2" s="3">
        <v>1</v>
      </c>
      <c r="B2" s="3" t="s">
        <v>37</v>
      </c>
      <c r="C2" s="3" t="s">
        <v>42</v>
      </c>
    </row>
    <row r="3" spans="1:3">
      <c r="A3" s="3">
        <v>2</v>
      </c>
      <c r="B3" s="3" t="s">
        <v>42</v>
      </c>
      <c r="C3" s="3" t="s">
        <v>37</v>
      </c>
    </row>
    <row r="4" spans="1:3">
      <c r="A4" s="3">
        <v>3</v>
      </c>
      <c r="B4" s="3" t="s">
        <v>40</v>
      </c>
      <c r="C4" s="3" t="s">
        <v>790</v>
      </c>
    </row>
    <row r="5" spans="1:3">
      <c r="A5" s="3">
        <v>4</v>
      </c>
      <c r="B5" s="3" t="s">
        <v>38</v>
      </c>
      <c r="C5" s="3" t="s">
        <v>791</v>
      </c>
    </row>
    <row r="6" spans="1:3">
      <c r="A6" s="3">
        <v>5</v>
      </c>
      <c r="B6" s="3" t="s">
        <v>41</v>
      </c>
      <c r="C6" s="3" t="s">
        <v>42</v>
      </c>
    </row>
    <row r="7" spans="1:3">
      <c r="A7" s="3">
        <v>6</v>
      </c>
      <c r="B7" s="3" t="s">
        <v>43</v>
      </c>
      <c r="C7" s="3" t="s">
        <v>39</v>
      </c>
    </row>
    <row r="8" spans="1:3">
      <c r="A8" s="3">
        <v>7</v>
      </c>
      <c r="B8" s="3" t="s">
        <v>39</v>
      </c>
      <c r="C8" s="3" t="s">
        <v>43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2:D11"/>
  <sheetViews>
    <sheetView topLeftCell="C8" workbookViewId="0" xr3:uid="{731C365F-4EDE-5636-9D2D-917179ED8537}">
      <selection activeCell="G32" sqref="G32"/>
    </sheetView>
  </sheetViews>
  <sheetFormatPr defaultRowHeight="12.75"/>
  <cols>
    <col min="1" max="1" width="4.140625" bestFit="1" customWidth="1"/>
    <col min="2" max="2" width="56.140625" customWidth="1"/>
    <col min="3" max="3" width="59.5703125" bestFit="1" customWidth="1"/>
    <col min="4" max="4" width="74.7109375" customWidth="1"/>
  </cols>
  <sheetData>
    <row r="2" spans="1:4">
      <c r="A2" s="105" t="s">
        <v>35</v>
      </c>
      <c r="B2" s="105" t="s">
        <v>94</v>
      </c>
      <c r="C2" s="129" t="s">
        <v>792</v>
      </c>
      <c r="D2" s="105" t="s">
        <v>793</v>
      </c>
    </row>
    <row r="3" spans="1:4" ht="38.25">
      <c r="A3" s="37">
        <v>1</v>
      </c>
      <c r="B3" s="128" t="s">
        <v>794</v>
      </c>
      <c r="C3" s="130" t="s">
        <v>795</v>
      </c>
      <c r="D3" s="79" t="s">
        <v>796</v>
      </c>
    </row>
    <row r="4" spans="1:4">
      <c r="A4" s="3">
        <v>2</v>
      </c>
      <c r="B4" s="106" t="s">
        <v>797</v>
      </c>
      <c r="C4" s="19" t="s">
        <v>798</v>
      </c>
      <c r="D4" s="3"/>
    </row>
    <row r="5" spans="1:4">
      <c r="A5" s="3">
        <v>3</v>
      </c>
      <c r="B5" s="106" t="s">
        <v>799</v>
      </c>
      <c r="C5" s="19" t="s">
        <v>800</v>
      </c>
      <c r="D5" s="3"/>
    </row>
    <row r="6" spans="1:4" ht="25.5">
      <c r="A6" s="3">
        <v>4</v>
      </c>
      <c r="B6" s="106" t="s">
        <v>801</v>
      </c>
      <c r="C6" s="19" t="s">
        <v>802</v>
      </c>
      <c r="D6" s="3"/>
    </row>
    <row r="7" spans="1:4" ht="25.5">
      <c r="A7" s="3">
        <v>5</v>
      </c>
      <c r="B7" s="106" t="s">
        <v>803</v>
      </c>
      <c r="C7" s="131" t="s">
        <v>804</v>
      </c>
      <c r="D7" s="106" t="s">
        <v>805</v>
      </c>
    </row>
    <row r="8" spans="1:4" ht="38.25">
      <c r="A8" s="3">
        <v>6</v>
      </c>
      <c r="B8" s="106" t="s">
        <v>806</v>
      </c>
      <c r="C8" s="131" t="s">
        <v>804</v>
      </c>
      <c r="D8" s="106" t="s">
        <v>807</v>
      </c>
    </row>
    <row r="9" spans="1:4">
      <c r="A9" s="3">
        <v>7</v>
      </c>
      <c r="B9" s="106" t="s">
        <v>808</v>
      </c>
      <c r="C9" s="19" t="s">
        <v>809</v>
      </c>
      <c r="D9" s="3"/>
    </row>
    <row r="10" spans="1:4">
      <c r="A10" s="3">
        <v>8</v>
      </c>
      <c r="B10" s="106" t="s">
        <v>810</v>
      </c>
      <c r="C10" s="131" t="s">
        <v>811</v>
      </c>
      <c r="D10" s="3" t="s">
        <v>812</v>
      </c>
    </row>
    <row r="11" spans="1:4">
      <c r="A11" s="3">
        <v>9</v>
      </c>
      <c r="B11" s="106" t="s">
        <v>813</v>
      </c>
      <c r="C11" s="19" t="s">
        <v>814</v>
      </c>
      <c r="D11" s="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
  <sheetViews>
    <sheetView workbookViewId="0" xr3:uid="{0801C90D-E949-51CC-9495-7D82D7DEDABF}">
      <selection activeCell="A2" sqref="A2"/>
    </sheetView>
  </sheetViews>
  <sheetFormatPr defaultRowHeight="12.75"/>
  <sheetData>
    <row r="1" spans="1:2">
      <c r="A1" t="s">
        <v>35</v>
      </c>
      <c r="B1" t="s">
        <v>815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C97235DD779E47AF61EEB680F2C65D" ma:contentTypeVersion="0" ma:contentTypeDescription="Create a new document." ma:contentTypeScope="" ma:versionID="7c1f240eb49da8886ce14f6d53d46672">
  <xsd:schema xmlns:xsd="http://www.w3.org/2001/XMLSchema" xmlns:xs="http://www.w3.org/2001/XMLSchema" xmlns:p="http://schemas.microsoft.com/office/2006/metadata/properties" targetNamespace="http://schemas.microsoft.com/office/2006/metadata/properties" ma:root="true" ma:fieldsID="114e827d34d275f3f022996895d04a6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3801EF2-C988-4B3B-A432-7EBC54500413}"/>
</file>

<file path=customXml/itemProps2.xml><?xml version="1.0" encoding="utf-8"?>
<ds:datastoreItem xmlns:ds="http://schemas.openxmlformats.org/officeDocument/2006/customXml" ds:itemID="{2B861267-8070-4ECF-AF52-BC085B7F9578}"/>
</file>

<file path=customXml/itemProps3.xml><?xml version="1.0" encoding="utf-8"?>
<ds:datastoreItem xmlns:ds="http://schemas.openxmlformats.org/officeDocument/2006/customXml" ds:itemID="{2BB1E9ED-ADE1-4802-A538-F532C4344F50}"/>
</file>

<file path=docProps/app.xml><?xml version="1.0" encoding="utf-8"?>
<Properties xmlns="http://schemas.openxmlformats.org/officeDocument/2006/extended-properties" xmlns:vt="http://schemas.openxmlformats.org/officeDocument/2006/docPropsVTypes">
  <Application>Microsoft Excel Online</Application>
  <Manager/>
  <Company>BOSCH Group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Pham Thi Thu Huong (RBVH/ENG32)</dc:creator>
  <cp:keywords/>
  <dc:description/>
  <cp:lastModifiedBy>Dang Thanh Ngoc (RBVH/ENG32)</cp:lastModifiedBy>
  <cp:revision/>
  <dcterms:created xsi:type="dcterms:W3CDTF">2019-02-20T08:16:25Z</dcterms:created>
  <dcterms:modified xsi:type="dcterms:W3CDTF">2019-12-28T08:43:32Z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sMyDocuments">
    <vt:bool>true</vt:bool>
  </property>
  <property fmtid="{D5CDD505-2E9C-101B-9397-08002B2CF9AE}" pid="3" name="ContentTypeId">
    <vt:lpwstr>0x0101007CC97235DD779E47AF61EEB680F2C65D</vt:lpwstr>
  </property>
</Properties>
</file>