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-20" yWindow="0" windowWidth="28740" windowHeight="17560" tabRatio="704"/>
  </bookViews>
  <sheets>
    <sheet name="Introduction" sheetId="5" r:id="rId1"/>
    <sheet name="1. Simple" sheetId="1" r:id="rId2"/>
    <sheet name="2. Hybrid" sheetId="2" r:id="rId3"/>
    <sheet name="3. Amplification" sheetId="6" r:id="rId4"/>
    <sheet name="4. Simple Loss" sheetId="3" r:id="rId5"/>
    <sheet name="5. Retention Curve" sheetId="7" r:id="rId6"/>
    <sheet name="6. Virality Curve" sheetId="8" r:id="rId7"/>
    <sheet name="7. Hybrid+Retention+Virality" sheetId="4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4" l="1"/>
  <c r="F24" i="2"/>
  <c r="G24" i="2"/>
  <c r="B25" i="2"/>
  <c r="F25" i="2"/>
  <c r="G25" i="2"/>
  <c r="B26" i="2"/>
  <c r="F26" i="2"/>
  <c r="G26" i="2"/>
  <c r="B27" i="2"/>
  <c r="F27" i="2"/>
  <c r="G27" i="2"/>
  <c r="B28" i="2"/>
  <c r="F28" i="2"/>
  <c r="G28" i="2"/>
  <c r="B29" i="2"/>
  <c r="F29" i="2"/>
  <c r="G29" i="2"/>
  <c r="B30" i="2"/>
  <c r="F30" i="2"/>
  <c r="G30" i="2"/>
  <c r="B31" i="2"/>
  <c r="F31" i="2"/>
  <c r="G31" i="2"/>
  <c r="B32" i="2"/>
  <c r="F32" i="2"/>
  <c r="G32" i="2"/>
  <c r="B33" i="2"/>
  <c r="F33" i="2"/>
  <c r="G33" i="2"/>
  <c r="B34" i="2"/>
  <c r="F34" i="2"/>
  <c r="G34" i="2"/>
  <c r="B35" i="2"/>
  <c r="D35" i="2"/>
  <c r="E35" i="2"/>
  <c r="F35" i="2"/>
  <c r="G35" i="2"/>
  <c r="B36" i="2"/>
  <c r="D36" i="2"/>
  <c r="E36" i="2"/>
  <c r="F36" i="2"/>
  <c r="G36" i="2"/>
  <c r="B37" i="2"/>
  <c r="D37" i="2"/>
  <c r="E37" i="2"/>
  <c r="F37" i="2"/>
  <c r="G37" i="2"/>
  <c r="B38" i="2"/>
  <c r="D38" i="2"/>
  <c r="E38" i="2"/>
  <c r="F38" i="2"/>
  <c r="G38" i="2"/>
  <c r="B39" i="2"/>
  <c r="D39" i="2"/>
  <c r="E39" i="2"/>
  <c r="F39" i="2"/>
  <c r="G39" i="2"/>
  <c r="B40" i="2"/>
  <c r="D40" i="2"/>
  <c r="E40" i="2"/>
  <c r="F40" i="2"/>
  <c r="G40" i="2"/>
  <c r="B41" i="2"/>
  <c r="D41" i="2"/>
  <c r="E41" i="2"/>
  <c r="F41" i="2"/>
  <c r="G41" i="2"/>
  <c r="B42" i="2"/>
  <c r="D42" i="2"/>
  <c r="E42" i="2"/>
  <c r="F42" i="2"/>
  <c r="G42" i="2"/>
  <c r="B43" i="2"/>
  <c r="D43" i="2"/>
  <c r="E43" i="2"/>
  <c r="F43" i="2"/>
  <c r="G43" i="2"/>
  <c r="B44" i="2"/>
  <c r="D44" i="2"/>
  <c r="E44" i="2"/>
  <c r="F44" i="2"/>
  <c r="G44" i="2"/>
  <c r="B45" i="2"/>
  <c r="D45" i="2"/>
  <c r="E45" i="2"/>
  <c r="F45" i="2"/>
  <c r="G45" i="2"/>
  <c r="B46" i="2"/>
  <c r="D46" i="2"/>
  <c r="E46" i="2"/>
  <c r="F46" i="2"/>
  <c r="G46" i="2"/>
  <c r="F27" i="3"/>
  <c r="G27" i="3"/>
  <c r="H26" i="3"/>
  <c r="I26" i="3"/>
  <c r="B27" i="3"/>
  <c r="H27" i="3"/>
  <c r="I27" i="3"/>
  <c r="B28" i="3"/>
  <c r="F28" i="3"/>
  <c r="G28" i="3"/>
  <c r="H28" i="3"/>
  <c r="I28" i="3"/>
  <c r="B29" i="3"/>
  <c r="F29" i="3"/>
  <c r="G29" i="3"/>
  <c r="H29" i="3"/>
  <c r="I29" i="3"/>
  <c r="B30" i="3"/>
  <c r="F30" i="3"/>
  <c r="G30" i="3"/>
  <c r="H30" i="3"/>
  <c r="I30" i="3"/>
  <c r="B31" i="3"/>
  <c r="F31" i="3"/>
  <c r="G31" i="3"/>
  <c r="H31" i="3"/>
  <c r="I31" i="3"/>
  <c r="B32" i="3"/>
  <c r="F32" i="3"/>
  <c r="G32" i="3"/>
  <c r="H32" i="3"/>
  <c r="I32" i="3"/>
  <c r="B33" i="3"/>
  <c r="F33" i="3"/>
  <c r="G33" i="3"/>
  <c r="H33" i="3"/>
  <c r="I33" i="3"/>
  <c r="B34" i="3"/>
  <c r="F34" i="3"/>
  <c r="G34" i="3"/>
  <c r="H34" i="3"/>
  <c r="I34" i="3"/>
  <c r="B35" i="3"/>
  <c r="F35" i="3"/>
  <c r="G35" i="3"/>
  <c r="H35" i="3"/>
  <c r="I35" i="3"/>
  <c r="B36" i="3"/>
  <c r="F36" i="3"/>
  <c r="G36" i="3"/>
  <c r="H36" i="3"/>
  <c r="I36" i="3"/>
  <c r="B37" i="3"/>
  <c r="F37" i="3"/>
  <c r="G37" i="3"/>
  <c r="H37" i="3"/>
  <c r="I37" i="3"/>
  <c r="B38" i="3"/>
  <c r="D38" i="3"/>
  <c r="E38" i="3"/>
  <c r="F38" i="3"/>
  <c r="G38" i="3"/>
  <c r="H38" i="3"/>
  <c r="I38" i="3"/>
  <c r="B39" i="3"/>
  <c r="D39" i="3"/>
  <c r="E39" i="3"/>
  <c r="F39" i="3"/>
  <c r="G39" i="3"/>
  <c r="H39" i="3"/>
  <c r="I39" i="3"/>
  <c r="B40" i="3"/>
  <c r="D40" i="3"/>
  <c r="E40" i="3"/>
  <c r="F40" i="3"/>
  <c r="G40" i="3"/>
  <c r="H40" i="3"/>
  <c r="I40" i="3"/>
  <c r="B41" i="3"/>
  <c r="D41" i="3"/>
  <c r="E41" i="3"/>
  <c r="F41" i="3"/>
  <c r="G41" i="3"/>
  <c r="H41" i="3"/>
  <c r="I41" i="3"/>
  <c r="B42" i="3"/>
  <c r="D42" i="3"/>
  <c r="E42" i="3"/>
  <c r="F42" i="3"/>
  <c r="G42" i="3"/>
  <c r="H42" i="3"/>
  <c r="I42" i="3"/>
  <c r="B43" i="3"/>
  <c r="D43" i="3"/>
  <c r="E43" i="3"/>
  <c r="F43" i="3"/>
  <c r="G43" i="3"/>
  <c r="H43" i="3"/>
  <c r="I43" i="3"/>
  <c r="B44" i="3"/>
  <c r="D44" i="3"/>
  <c r="E44" i="3"/>
  <c r="F44" i="3"/>
  <c r="G44" i="3"/>
  <c r="H44" i="3"/>
  <c r="I44" i="3"/>
  <c r="B45" i="3"/>
  <c r="D45" i="3"/>
  <c r="E45" i="3"/>
  <c r="F45" i="3"/>
  <c r="G45" i="3"/>
  <c r="H45" i="3"/>
  <c r="I45" i="3"/>
  <c r="B46" i="3"/>
  <c r="D46" i="3"/>
  <c r="E46" i="3"/>
  <c r="F46" i="3"/>
  <c r="G46" i="3"/>
  <c r="H46" i="3"/>
  <c r="I46" i="3"/>
  <c r="B47" i="3"/>
  <c r="D47" i="3"/>
  <c r="E47" i="3"/>
  <c r="F47" i="3"/>
  <c r="G47" i="3"/>
  <c r="H47" i="3"/>
  <c r="I47" i="3"/>
  <c r="B48" i="3"/>
  <c r="D48" i="3"/>
  <c r="E48" i="3"/>
  <c r="F48" i="3"/>
  <c r="G48" i="3"/>
  <c r="H48" i="3"/>
  <c r="I48" i="3"/>
  <c r="B49" i="3"/>
  <c r="D49" i="3"/>
  <c r="E49" i="3"/>
  <c r="F49" i="3"/>
  <c r="G49" i="3"/>
  <c r="H49" i="3"/>
  <c r="I49" i="3"/>
  <c r="B21" i="4"/>
  <c r="B22" i="4"/>
  <c r="B23" i="4"/>
  <c r="B24" i="4"/>
  <c r="B10" i="4"/>
  <c r="D44" i="4"/>
  <c r="C44" i="4"/>
  <c r="E44" i="4"/>
  <c r="G44" i="4"/>
  <c r="B30" i="4"/>
  <c r="B31" i="4"/>
  <c r="B32" i="4"/>
  <c r="F45" i="4"/>
  <c r="D45" i="4"/>
  <c r="E45" i="4"/>
  <c r="G45" i="4"/>
  <c r="H45" i="4"/>
  <c r="I45" i="4"/>
  <c r="H44" i="4"/>
  <c r="I44" i="4"/>
  <c r="B45" i="4"/>
  <c r="B46" i="4"/>
  <c r="F46" i="4"/>
  <c r="D46" i="4"/>
  <c r="E46" i="4"/>
  <c r="G46" i="4"/>
  <c r="H46" i="4"/>
  <c r="I46" i="4"/>
  <c r="B47" i="4"/>
  <c r="F47" i="4"/>
  <c r="D47" i="4"/>
  <c r="E47" i="4"/>
  <c r="G47" i="4"/>
  <c r="H47" i="4"/>
  <c r="I47" i="4"/>
  <c r="B48" i="4"/>
  <c r="F48" i="4"/>
  <c r="D48" i="4"/>
  <c r="E48" i="4"/>
  <c r="G48" i="4"/>
  <c r="H48" i="4"/>
  <c r="I48" i="4"/>
  <c r="B49" i="4"/>
  <c r="F49" i="4"/>
  <c r="D49" i="4"/>
  <c r="E49" i="4"/>
  <c r="G49" i="4"/>
  <c r="H49" i="4"/>
  <c r="I49" i="4"/>
  <c r="B50" i="4"/>
  <c r="F50" i="4"/>
  <c r="D50" i="4"/>
  <c r="E50" i="4"/>
  <c r="G50" i="4"/>
  <c r="H50" i="4"/>
  <c r="I50" i="4"/>
  <c r="B51" i="4"/>
  <c r="F51" i="4"/>
  <c r="D51" i="4"/>
  <c r="E51" i="4"/>
  <c r="G51" i="4"/>
  <c r="H51" i="4"/>
  <c r="I51" i="4"/>
  <c r="B52" i="4"/>
  <c r="F52" i="4"/>
  <c r="D52" i="4"/>
  <c r="E52" i="4"/>
  <c r="G52" i="4"/>
  <c r="H52" i="4"/>
  <c r="I52" i="4"/>
  <c r="B53" i="4"/>
  <c r="F53" i="4"/>
  <c r="D53" i="4"/>
  <c r="E53" i="4"/>
  <c r="G53" i="4"/>
  <c r="H53" i="4"/>
  <c r="I53" i="4"/>
  <c r="B54" i="4"/>
  <c r="F54" i="4"/>
  <c r="D54" i="4"/>
  <c r="E54" i="4"/>
  <c r="G54" i="4"/>
  <c r="H54" i="4"/>
  <c r="I54" i="4"/>
  <c r="B55" i="4"/>
  <c r="F55" i="4"/>
  <c r="D55" i="4"/>
  <c r="E55" i="4"/>
  <c r="G55" i="4"/>
  <c r="H55" i="4"/>
  <c r="I55" i="4"/>
  <c r="B56" i="4"/>
  <c r="D56" i="4"/>
  <c r="E56" i="4"/>
  <c r="F56" i="4"/>
  <c r="G56" i="4"/>
  <c r="H56" i="4"/>
  <c r="I56" i="4"/>
  <c r="B57" i="4"/>
  <c r="D57" i="4"/>
  <c r="E57" i="4"/>
  <c r="F57" i="4"/>
  <c r="G57" i="4"/>
  <c r="H57" i="4"/>
  <c r="I57" i="4"/>
  <c r="B58" i="4"/>
  <c r="D58" i="4"/>
  <c r="E58" i="4"/>
  <c r="F58" i="4"/>
  <c r="G58" i="4"/>
  <c r="H58" i="4"/>
  <c r="I58" i="4"/>
  <c r="B59" i="4"/>
  <c r="D59" i="4"/>
  <c r="E59" i="4"/>
  <c r="F59" i="4"/>
  <c r="G59" i="4"/>
  <c r="H59" i="4"/>
  <c r="I59" i="4"/>
  <c r="B60" i="4"/>
  <c r="D60" i="4"/>
  <c r="E60" i="4"/>
  <c r="F60" i="4"/>
  <c r="G60" i="4"/>
  <c r="H60" i="4"/>
  <c r="I60" i="4"/>
  <c r="B61" i="4"/>
  <c r="D61" i="4"/>
  <c r="E61" i="4"/>
  <c r="F61" i="4"/>
  <c r="G61" i="4"/>
  <c r="H61" i="4"/>
  <c r="I61" i="4"/>
  <c r="B62" i="4"/>
  <c r="D62" i="4"/>
  <c r="E62" i="4"/>
  <c r="F62" i="4"/>
  <c r="G62" i="4"/>
  <c r="H62" i="4"/>
  <c r="I62" i="4"/>
  <c r="B63" i="4"/>
  <c r="D63" i="4"/>
  <c r="E63" i="4"/>
  <c r="F63" i="4"/>
  <c r="G63" i="4"/>
  <c r="H63" i="4"/>
  <c r="I63" i="4"/>
  <c r="B64" i="4"/>
  <c r="D64" i="4"/>
  <c r="E64" i="4"/>
  <c r="F64" i="4"/>
  <c r="G64" i="4"/>
  <c r="H64" i="4"/>
  <c r="I64" i="4"/>
  <c r="B65" i="4"/>
  <c r="D65" i="4"/>
  <c r="E65" i="4"/>
  <c r="F65" i="4"/>
  <c r="G65" i="4"/>
  <c r="H65" i="4"/>
  <c r="I65" i="4"/>
  <c r="B66" i="4"/>
  <c r="D66" i="4"/>
  <c r="E66" i="4"/>
  <c r="F66" i="4"/>
  <c r="G66" i="4"/>
  <c r="H66" i="4"/>
  <c r="I66" i="4"/>
  <c r="B67" i="4"/>
  <c r="D67" i="4"/>
  <c r="E67" i="4"/>
  <c r="F67" i="4"/>
  <c r="G67" i="4"/>
  <c r="H67" i="4"/>
  <c r="I67" i="4"/>
  <c r="B6" i="8"/>
  <c r="B7" i="8"/>
  <c r="B8" i="8"/>
  <c r="B9" i="8"/>
  <c r="B5" i="8"/>
  <c r="B15" i="3"/>
  <c r="B10" i="3"/>
  <c r="B16" i="6"/>
  <c r="B15" i="6"/>
  <c r="B14" i="6"/>
  <c r="B5" i="6"/>
  <c r="B6" i="6"/>
  <c r="B7" i="6"/>
  <c r="B8" i="6"/>
  <c r="B9" i="6"/>
  <c r="B10" i="6"/>
  <c r="B11" i="6"/>
  <c r="B12" i="6"/>
  <c r="B13" i="6"/>
  <c r="B4" i="6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5" i="4"/>
  <c r="B15" i="4"/>
  <c r="C26" i="3"/>
  <c r="D26" i="3"/>
  <c r="E26" i="3"/>
  <c r="G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E25" i="2"/>
  <c r="E26" i="2"/>
  <c r="E27" i="2"/>
  <c r="E28" i="2"/>
  <c r="E29" i="2"/>
  <c r="E30" i="2"/>
  <c r="E31" i="2"/>
  <c r="E32" i="2"/>
  <c r="E33" i="2"/>
  <c r="E34" i="2"/>
  <c r="E24" i="2"/>
  <c r="E23" i="2"/>
  <c r="D25" i="2"/>
  <c r="D26" i="2"/>
  <c r="D27" i="2"/>
  <c r="D28" i="2"/>
  <c r="D29" i="2"/>
  <c r="D30" i="2"/>
  <c r="D31" i="2"/>
  <c r="D32" i="2"/>
  <c r="D33" i="2"/>
  <c r="D34" i="2"/>
  <c r="D24" i="2"/>
  <c r="D23" i="2"/>
  <c r="B10" i="2"/>
  <c r="B15" i="2"/>
  <c r="G23" i="2"/>
  <c r="B24" i="2"/>
  <c r="C23" i="2"/>
</calcChain>
</file>

<file path=xl/sharedStrings.xml><?xml version="1.0" encoding="utf-8"?>
<sst xmlns="http://schemas.openxmlformats.org/spreadsheetml/2006/main" count="107" uniqueCount="63">
  <si>
    <t>Launch press</t>
  </si>
  <si>
    <t>App store search growth</t>
  </si>
  <si>
    <t>% who activate</t>
  </si>
  <si>
    <t>App store downloads / month</t>
  </si>
  <si>
    <t>App store search growth / week</t>
  </si>
  <si>
    <t>Direct traffic growth</t>
  </si>
  <si>
    <t>Direct traffic downloads / week</t>
  </si>
  <si>
    <t>Direct traffic growth / week</t>
  </si>
  <si>
    <t>Month</t>
  </si>
  <si>
    <t>Viral factor</t>
  </si>
  <si>
    <t>Users (month start)</t>
  </si>
  <si>
    <t>App store</t>
  </si>
  <si>
    <t>Direct traffic</t>
  </si>
  <si>
    <t>Total growth</t>
  </si>
  <si>
    <t>Viral growth</t>
  </si>
  <si>
    <t>Gross growth</t>
  </si>
  <si>
    <t>Loss</t>
  </si>
  <si>
    <t>Net growth</t>
  </si>
  <si>
    <t>Viral factor decay</t>
  </si>
  <si>
    <t>Viral factor month 1</t>
  </si>
  <si>
    <t>Viral factor month 2</t>
  </si>
  <si>
    <t>Viral factor month 3</t>
  </si>
  <si>
    <t>Viral factor month 4</t>
  </si>
  <si>
    <t>Viral factor month 5</t>
  </si>
  <si>
    <t>Viral factor month 6</t>
  </si>
  <si>
    <t>Lifetime viral factor</t>
  </si>
  <si>
    <t>Retention month 0 -&gt; 1</t>
  </si>
  <si>
    <t>Retention month 0 -&gt; 2</t>
  </si>
  <si>
    <t>Retention month 0 -&gt; 3</t>
  </si>
  <si>
    <t>Retention month 0 -&gt; 4</t>
  </si>
  <si>
    <t>Retention month 0 -&gt; 5</t>
  </si>
  <si>
    <t>Retention month 0 -&gt; 6</t>
  </si>
  <si>
    <t>How to Model Viral Growth</t>
  </si>
  <si>
    <t>Author</t>
  </si>
  <si>
    <t>Rahul Vohra</t>
  </si>
  <si>
    <t>Walkthrough</t>
  </si>
  <si>
    <t>Contact</t>
  </si>
  <si>
    <t>rahul@vohra.org.uk</t>
  </si>
  <si>
    <t>www.linkedin.com/in/rahulvohra</t>
  </si>
  <si>
    <t>www.facebook.com/rahul.vohra</t>
  </si>
  <si>
    <t>www.twitter.com/rahulvohra</t>
  </si>
  <si>
    <t>Growth</t>
  </si>
  <si>
    <t>Intial users</t>
  </si>
  <si>
    <t>Variables</t>
  </si>
  <si>
    <t>Output</t>
  </si>
  <si>
    <t>App store search growth / month</t>
  </si>
  <si>
    <t>Direct traffic downloads / month</t>
  </si>
  <si>
    <t>Direct traffic growth / month</t>
  </si>
  <si>
    <t>The Simplest Possible Model</t>
  </si>
  <si>
    <t>The Hybrid Model</t>
  </si>
  <si>
    <t>Virality as the Amplification Factor</t>
  </si>
  <si>
    <t>Viral factor, v</t>
  </si>
  <si>
    <t>Amplification factor, a</t>
  </si>
  <si>
    <t>The Hybrid Model, with Simple Loss</t>
  </si>
  <si>
    <t>% of users lost / month</t>
  </si>
  <si>
    <t>The Retention Curve</t>
  </si>
  <si>
    <t>Week</t>
  </si>
  <si>
    <t>Retention</t>
  </si>
  <si>
    <t>The Virality Curve</t>
  </si>
  <si>
    <t>Viral Factor</t>
  </si>
  <si>
    <t>The Hybrid Model, with Retention and Virality Curves</t>
  </si>
  <si>
    <t>Virality</t>
  </si>
  <si>
    <t>http://www.linkedin.com/today/post/article/20121002124206-18876785-how-to-model-viral-growth-the-hybrid-model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</si>
</sst>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 tint="0.49998474074526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2" borderId="3" applyNumberFormat="0" applyAlignment="0" applyProtection="0"/>
    <xf numFmtId="0" fontId="8" fillId="3" borderId="4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0" fillId="0" borderId="0" xfId="0" applyFont="1"/>
    <xf numFmtId="2" fontId="0" fillId="0" borderId="0" xfId="0" applyNumberFormat="1"/>
    <xf numFmtId="9" fontId="0" fillId="0" borderId="0" xfId="10" applyFont="1"/>
    <xf numFmtId="0" fontId="4" fillId="0" borderId="0" xfId="11"/>
    <xf numFmtId="0" fontId="6" fillId="0" borderId="2" xfId="13"/>
    <xf numFmtId="0" fontId="9" fillId="0" borderId="0" xfId="0" applyFont="1"/>
    <xf numFmtId="0" fontId="2" fillId="0" borderId="0" xfId="24"/>
    <xf numFmtId="0" fontId="5" fillId="0" borderId="1" xfId="12"/>
    <xf numFmtId="0" fontId="0" fillId="0" borderId="0" xfId="0" applyAlignment="1">
      <alignment horizontal="center"/>
    </xf>
    <xf numFmtId="0" fontId="7" fillId="2" borderId="3" xfId="14"/>
    <xf numFmtId="164" fontId="7" fillId="2" borderId="3" xfId="9" applyNumberFormat="1" applyFont="1" applyFill="1" applyBorder="1"/>
    <xf numFmtId="43" fontId="0" fillId="0" borderId="0" xfId="9" applyFont="1"/>
    <xf numFmtId="164" fontId="0" fillId="0" borderId="0" xfId="9" applyNumberFormat="1" applyFont="1"/>
    <xf numFmtId="164" fontId="0" fillId="0" borderId="0" xfId="9" applyNumberFormat="1" applyFont="1" applyAlignment="1">
      <alignment horizontal="center"/>
    </xf>
    <xf numFmtId="164" fontId="0" fillId="0" borderId="0" xfId="9" applyNumberFormat="1" applyFont="1" applyAlignment="1">
      <alignment horizontal="right"/>
    </xf>
    <xf numFmtId="0" fontId="6" fillId="0" borderId="2" xfId="13" applyAlignment="1">
      <alignment horizontal="center"/>
    </xf>
    <xf numFmtId="0" fontId="6" fillId="0" borderId="2" xfId="13" applyAlignment="1">
      <alignment horizontal="right"/>
    </xf>
    <xf numFmtId="164" fontId="7" fillId="2" borderId="3" xfId="14" applyNumberFormat="1"/>
    <xf numFmtId="9" fontId="7" fillId="2" borderId="3" xfId="14" applyNumberFormat="1"/>
    <xf numFmtId="164" fontId="8" fillId="3" borderId="4" xfId="15" applyNumberFormat="1"/>
    <xf numFmtId="9" fontId="7" fillId="2" borderId="3" xfId="10" applyFont="1" applyFill="1" applyBorder="1"/>
    <xf numFmtId="0" fontId="0" fillId="0" borderId="0" xfId="9" applyNumberFormat="1" applyFont="1" applyAlignment="1">
      <alignment horizontal="center"/>
    </xf>
    <xf numFmtId="43" fontId="0" fillId="0" borderId="0" xfId="0" applyNumberFormat="1"/>
    <xf numFmtId="0" fontId="0" fillId="0" borderId="0" xfId="10" applyNumberFormat="1" applyFont="1"/>
    <xf numFmtId="2" fontId="7" fillId="2" borderId="3" xfId="14" applyNumberFormat="1"/>
    <xf numFmtId="2" fontId="8" fillId="3" borderId="4" xfId="15" applyNumberFormat="1"/>
    <xf numFmtId="9" fontId="8" fillId="3" borderId="4" xfId="15" applyNumberFormat="1"/>
    <xf numFmtId="0" fontId="10" fillId="0" borderId="0" xfId="0" applyFont="1" applyFill="1" applyBorder="1"/>
    <xf numFmtId="0" fontId="5" fillId="0" borderId="1" xfId="12" applyFill="1"/>
    <xf numFmtId="2" fontId="11" fillId="0" borderId="0" xfId="0" applyNumberFormat="1" applyFont="1"/>
  </cellXfs>
  <cellStyles count="26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eading 1" xfId="12" builtinId="16"/>
    <cellStyle name="Heading 2" xfId="13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/>
    <cellStyle name="Input" xfId="14" builtinId="20"/>
    <cellStyle name="Normal" xfId="0" builtinId="0"/>
    <cellStyle name="Output" xfId="15" builtinId="21"/>
    <cellStyle name="Percent" xfId="10" builtinId="5"/>
    <cellStyle name="Title" xfId="11" builtinId="1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Simple'!$B$11</c:f>
              <c:strCache>
                <c:ptCount val="1"/>
                <c:pt idx="0">
                  <c:v>Users (month start)</c:v>
                </c:pt>
              </c:strCache>
            </c:strRef>
          </c:tx>
          <c:xVal>
            <c:numRef>
              <c:f>'1. Simple'!$A$12:$A$23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'1. Simple'!$B$12:$B$23</c:f>
              <c:numCache>
                <c:formatCode>_(* #,##0_);_(* \(#,##0\);_(* "-"??_);_(@_)</c:formatCode>
                <c:ptCount val="12"/>
                <c:pt idx="0">
                  <c:v>5000.0</c:v>
                </c:pt>
                <c:pt idx="1">
                  <c:v>6000.0</c:v>
                </c:pt>
                <c:pt idx="2">
                  <c:v>6200.0</c:v>
                </c:pt>
                <c:pt idx="3">
                  <c:v>6240.0</c:v>
                </c:pt>
                <c:pt idx="4">
                  <c:v>6248.0</c:v>
                </c:pt>
                <c:pt idx="5">
                  <c:v>6249.6</c:v>
                </c:pt>
                <c:pt idx="6">
                  <c:v>6249.92</c:v>
                </c:pt>
                <c:pt idx="7">
                  <c:v>6249.984</c:v>
                </c:pt>
                <c:pt idx="8">
                  <c:v>6249.996800000001</c:v>
                </c:pt>
                <c:pt idx="9">
                  <c:v>6249.999360000001</c:v>
                </c:pt>
                <c:pt idx="10">
                  <c:v>6249.999872</c:v>
                </c:pt>
                <c:pt idx="11">
                  <c:v>6249.9999744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91672"/>
        <c:axId val="858369752"/>
      </c:scatterChart>
      <c:valAx>
        <c:axId val="858591672"/>
        <c:scaling>
          <c:orientation val="minMax"/>
          <c:max val="12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8369752"/>
        <c:crosses val="autoZero"/>
        <c:crossBetween val="midCat"/>
        <c:majorUnit val="1.0"/>
      </c:valAx>
      <c:valAx>
        <c:axId val="85836975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858591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3745781777278"/>
          <c:y val="0.128506787330317"/>
          <c:w val="0.847737821233884"/>
          <c:h val="0.7442585393098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'2. Hybrid'!$B$22</c:f>
              <c:strCache>
                <c:ptCount val="1"/>
                <c:pt idx="0">
                  <c:v>Users (month start)</c:v>
                </c:pt>
              </c:strCache>
            </c:strRef>
          </c:tx>
          <c:xVal>
            <c:numRef>
              <c:f>'2. Hybrid'!$A$23:$A$34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'2. Hybrid'!$B$23:$B$34</c:f>
              <c:numCache>
                <c:formatCode>_(* #,##0_);_(* \(#,##0\);_(* "-"??_);_(@_)</c:formatCode>
                <c:ptCount val="12"/>
                <c:pt idx="0">
                  <c:v>0.0</c:v>
                </c:pt>
                <c:pt idx="1">
                  <c:v>104000.0</c:v>
                </c:pt>
                <c:pt idx="2">
                  <c:v>158800.0</c:v>
                </c:pt>
                <c:pt idx="3">
                  <c:v>203760.0</c:v>
                </c:pt>
                <c:pt idx="4">
                  <c:v>246752.0</c:v>
                </c:pt>
                <c:pt idx="5">
                  <c:v>289350.4</c:v>
                </c:pt>
                <c:pt idx="6">
                  <c:v>331870.08</c:v>
                </c:pt>
                <c:pt idx="7">
                  <c:v>374374.016</c:v>
                </c:pt>
                <c:pt idx="8">
                  <c:v>416874.8032</c:v>
                </c:pt>
                <c:pt idx="9">
                  <c:v>459374.96064</c:v>
                </c:pt>
                <c:pt idx="10">
                  <c:v>501874.992128</c:v>
                </c:pt>
                <c:pt idx="11">
                  <c:v>544374.9984256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671592"/>
        <c:axId val="853666072"/>
      </c:scatterChart>
      <c:valAx>
        <c:axId val="853671592"/>
        <c:scaling>
          <c:orientation val="minMax"/>
          <c:max val="12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3666072"/>
        <c:crosses val="autoZero"/>
        <c:crossBetween val="midCat"/>
        <c:majorUnit val="1.0"/>
      </c:valAx>
      <c:valAx>
        <c:axId val="85366607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853671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Amplification Factor vs. Viral Factor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Amplification'!$B$3</c:f>
              <c:strCache>
                <c:ptCount val="1"/>
                <c:pt idx="0">
                  <c:v>Amplification factor, a</c:v>
                </c:pt>
              </c:strCache>
            </c:strRef>
          </c:tx>
          <c:dLbls>
            <c:dLbl>
              <c:idx val="2"/>
              <c:layout>
                <c:manualLayout>
                  <c:x val="-0.0536246276067527"/>
                  <c:y val="-0.0417246175243394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 a = 1.25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556107249255213"/>
                  <c:y val="-0.04450625869262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a = 1.67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913604766633565"/>
                  <c:y val="-0.03616133518776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 = 3.33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'3. Amplification'!$A$4:$A$16</c:f>
              <c:numCache>
                <c:formatCode>_(* #,##0.00_);_(* \(#,##0.00\);_(* "-"??_);_(@_)</c:formatCode>
                <c:ptCount val="13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  <c:pt idx="11">
                  <c:v>0.975</c:v>
                </c:pt>
                <c:pt idx="12">
                  <c:v>0.99</c:v>
                </c:pt>
              </c:numCache>
            </c:numRef>
          </c:xVal>
          <c:yVal>
            <c:numRef>
              <c:f>'3. Amplification'!$B$4:$B$16</c:f>
              <c:numCache>
                <c:formatCode>_(* #,##0.00_);_(* \(#,##0.00\);_(* "-"??_);_(@_)</c:formatCode>
                <c:ptCount val="13"/>
                <c:pt idx="0">
                  <c:v>1.0</c:v>
                </c:pt>
                <c:pt idx="1">
                  <c:v>1.111111111111111</c:v>
                </c:pt>
                <c:pt idx="2">
                  <c:v>1.25</c:v>
                </c:pt>
                <c:pt idx="3">
                  <c:v>1.428571428571429</c:v>
                </c:pt>
                <c:pt idx="4">
                  <c:v>1.666666666666667</c:v>
                </c:pt>
                <c:pt idx="5">
                  <c:v>2.0</c:v>
                </c:pt>
                <c:pt idx="6">
                  <c:v>2.5</c:v>
                </c:pt>
                <c:pt idx="7">
                  <c:v>3.333333333333333</c:v>
                </c:pt>
                <c:pt idx="8">
                  <c:v>5.000000000000001</c:v>
                </c:pt>
                <c:pt idx="9">
                  <c:v>10.0</c:v>
                </c:pt>
                <c:pt idx="10">
                  <c:v>19.99999999999998</c:v>
                </c:pt>
                <c:pt idx="11">
                  <c:v>39.99999999999996</c:v>
                </c:pt>
                <c:pt idx="12">
                  <c:v>99.9999999999999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739624"/>
        <c:axId val="858280392"/>
      </c:scatterChart>
      <c:valAx>
        <c:axId val="858739624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Viral Factor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58280392"/>
        <c:crosses val="autoZero"/>
        <c:crossBetween val="midCat"/>
      </c:valAx>
      <c:valAx>
        <c:axId val="858280392"/>
        <c:scaling>
          <c:orientation val="minMax"/>
          <c:max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Amplification Factor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58739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'4. Simple Loss'!$B$25</c:f>
              <c:strCache>
                <c:ptCount val="1"/>
                <c:pt idx="0">
                  <c:v>Users (month start)</c:v>
                </c:pt>
              </c:strCache>
            </c:strRef>
          </c:tx>
          <c:xVal>
            <c:numRef>
              <c:f>'4. Simple Loss'!$A$26:$A$37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'4. Simple Loss'!$B$26:$B$37</c:f>
              <c:numCache>
                <c:formatCode>_(* #,##0_);_(* \(#,##0\);_(* "-"??_);_(@_)</c:formatCode>
                <c:ptCount val="12"/>
                <c:pt idx="0">
                  <c:v>0.0</c:v>
                </c:pt>
                <c:pt idx="1">
                  <c:v>104000.0</c:v>
                </c:pt>
                <c:pt idx="2">
                  <c:v>143200.0</c:v>
                </c:pt>
                <c:pt idx="3">
                  <c:v>166680.0</c:v>
                </c:pt>
                <c:pt idx="4">
                  <c:v>184670.0</c:v>
                </c:pt>
                <c:pt idx="5">
                  <c:v>199567.9</c:v>
                </c:pt>
                <c:pt idx="6">
                  <c:v>212152.395</c:v>
                </c:pt>
                <c:pt idx="7">
                  <c:v>222833.47175</c:v>
                </c:pt>
                <c:pt idx="8">
                  <c:v>231909.2381875</c:v>
                </c:pt>
                <c:pt idx="9">
                  <c:v>239623.009899375</c:v>
                </c:pt>
                <c:pt idx="10">
                  <c:v>246179.5899024688</c:v>
                </c:pt>
                <c:pt idx="11">
                  <c:v>251752.6577146985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977784"/>
        <c:axId val="857983256"/>
      </c:scatterChart>
      <c:valAx>
        <c:axId val="857977784"/>
        <c:scaling>
          <c:orientation val="minMax"/>
          <c:max val="12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7983256"/>
        <c:crosses val="autoZero"/>
        <c:crossBetween val="midCat"/>
        <c:majorUnit val="1.0"/>
      </c:valAx>
      <c:valAx>
        <c:axId val="85798325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857977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Example Retention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Retention Curve'!$B$3</c:f>
              <c:strCache>
                <c:ptCount val="1"/>
                <c:pt idx="0">
                  <c:v>Retention</c:v>
                </c:pt>
              </c:strCache>
            </c:strRef>
          </c:tx>
          <c:spPr>
            <a:ln w="47625">
              <a:noFill/>
            </a:ln>
          </c:spPr>
          <c:trendline>
            <c:spPr>
              <a:ln w="38100" cmpd="sng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  <c:trendlineType val="power"/>
            <c:dispRSqr val="0"/>
            <c:dispEq val="0"/>
          </c:trendline>
          <c:xVal>
            <c:numRef>
              <c:f>'5. Retention Curve'!$A$4:$A$39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'5. Retention Curve'!$B$4:$B$39</c:f>
              <c:numCache>
                <c:formatCode>0%</c:formatCode>
                <c:ptCount val="36"/>
                <c:pt idx="0">
                  <c:v>0.81</c:v>
                </c:pt>
                <c:pt idx="1">
                  <c:v>0.74</c:v>
                </c:pt>
                <c:pt idx="2">
                  <c:v>0.82</c:v>
                </c:pt>
                <c:pt idx="3">
                  <c:v>0.65</c:v>
                </c:pt>
                <c:pt idx="4">
                  <c:v>0.64</c:v>
                </c:pt>
                <c:pt idx="5">
                  <c:v>0.62</c:v>
                </c:pt>
                <c:pt idx="6">
                  <c:v>0.58</c:v>
                </c:pt>
                <c:pt idx="7">
                  <c:v>0.53</c:v>
                </c:pt>
                <c:pt idx="8">
                  <c:v>0.58</c:v>
                </c:pt>
                <c:pt idx="9">
                  <c:v>0.54</c:v>
                </c:pt>
                <c:pt idx="10">
                  <c:v>0.54</c:v>
                </c:pt>
                <c:pt idx="11">
                  <c:v>0.55</c:v>
                </c:pt>
                <c:pt idx="12">
                  <c:v>0.47</c:v>
                </c:pt>
                <c:pt idx="13">
                  <c:v>0.47</c:v>
                </c:pt>
                <c:pt idx="14">
                  <c:v>0.43</c:v>
                </c:pt>
                <c:pt idx="15">
                  <c:v>0.48</c:v>
                </c:pt>
                <c:pt idx="16">
                  <c:v>0.49</c:v>
                </c:pt>
                <c:pt idx="17">
                  <c:v>0.48</c:v>
                </c:pt>
                <c:pt idx="18">
                  <c:v>0.49</c:v>
                </c:pt>
                <c:pt idx="19">
                  <c:v>0.49</c:v>
                </c:pt>
                <c:pt idx="20">
                  <c:v>0.45</c:v>
                </c:pt>
                <c:pt idx="21">
                  <c:v>0.45</c:v>
                </c:pt>
                <c:pt idx="22">
                  <c:v>0.44</c:v>
                </c:pt>
                <c:pt idx="23">
                  <c:v>0.39</c:v>
                </c:pt>
                <c:pt idx="24">
                  <c:v>0.39</c:v>
                </c:pt>
                <c:pt idx="25">
                  <c:v>0.38</c:v>
                </c:pt>
                <c:pt idx="26">
                  <c:v>0.39</c:v>
                </c:pt>
                <c:pt idx="27">
                  <c:v>0.4</c:v>
                </c:pt>
                <c:pt idx="28">
                  <c:v>0.41</c:v>
                </c:pt>
                <c:pt idx="29">
                  <c:v>0.42</c:v>
                </c:pt>
                <c:pt idx="30">
                  <c:v>0.45</c:v>
                </c:pt>
                <c:pt idx="31">
                  <c:v>0.4</c:v>
                </c:pt>
                <c:pt idx="32">
                  <c:v>0.42</c:v>
                </c:pt>
                <c:pt idx="33">
                  <c:v>0.37</c:v>
                </c:pt>
                <c:pt idx="34">
                  <c:v>0.38</c:v>
                </c:pt>
                <c:pt idx="35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927016"/>
        <c:axId val="857921528"/>
      </c:scatterChart>
      <c:valAx>
        <c:axId val="857927016"/>
        <c:scaling>
          <c:orientation val="minMax"/>
          <c:max val="36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 since user was</a:t>
                </a:r>
                <a:r>
                  <a:rPr lang="en-US" baseline="0"/>
                  <a:t> acquired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7921528"/>
        <c:crosses val="autoZero"/>
        <c:crossBetween val="midCat"/>
        <c:majorUnit val="4.0"/>
      </c:valAx>
      <c:valAx>
        <c:axId val="8579215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57927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Example Virality Curve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'6. Virality Curve'!$B$3</c:f>
              <c:strCache>
                <c:ptCount val="1"/>
                <c:pt idx="0">
                  <c:v>Viral Factor</c:v>
                </c:pt>
              </c:strCache>
            </c:strRef>
          </c:tx>
          <c:xVal>
            <c:numRef>
              <c:f>'6. Virality Curve'!$A$4:$A$39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'6. Virality Curve'!$B$4:$B$39</c:f>
              <c:numCache>
                <c:formatCode>General</c:formatCode>
                <c:ptCount val="36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0.025</c:v>
                </c:pt>
                <c:pt idx="4">
                  <c:v>0.0125</c:v>
                </c:pt>
                <c:pt idx="5">
                  <c:v>0.00625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886968"/>
        <c:axId val="857881272"/>
      </c:scatterChart>
      <c:valAx>
        <c:axId val="857886968"/>
        <c:scaling>
          <c:orientation val="minMax"/>
          <c:max val="6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since user was</a:t>
                </a:r>
                <a:r>
                  <a:rPr lang="en-US" baseline="0"/>
                  <a:t> acquired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7881272"/>
        <c:crosses val="autoZero"/>
        <c:crossBetween val="midCat"/>
        <c:majorUnit val="1.0"/>
      </c:valAx>
      <c:valAx>
        <c:axId val="857881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Viral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7886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'7. Hybrid+Retention+Virality'!$B$38</c:f>
              <c:strCache>
                <c:ptCount val="1"/>
                <c:pt idx="0">
                  <c:v>Users (month start)</c:v>
                </c:pt>
              </c:strCache>
            </c:strRef>
          </c:tx>
          <c:xVal>
            <c:numRef>
              <c:f>'7. Hybrid+Retention+Virality'!$A$39:$A$55</c:f>
              <c:numCache>
                <c:formatCode>General</c:formatCode>
                <c:ptCount val="17"/>
                <c:pt idx="0">
                  <c:v>-4.0</c:v>
                </c:pt>
                <c:pt idx="1">
                  <c:v>-3.0</c:v>
                </c:pt>
                <c:pt idx="2">
                  <c:v>-2.0</c:v>
                </c:pt>
                <c:pt idx="3">
                  <c:v>-1.0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10.0</c:v>
                </c:pt>
                <c:pt idx="15">
                  <c:v>11.0</c:v>
                </c:pt>
                <c:pt idx="16">
                  <c:v>12.0</c:v>
                </c:pt>
              </c:numCache>
            </c:numRef>
          </c:xVal>
          <c:yVal>
            <c:numRef>
              <c:f>'7. Hybrid+Retention+Virality'!$B$39:$B$55</c:f>
              <c:numCache>
                <c:formatCode>_(* #,##0_);_(* \(#,##0\);_(* "-"??_);_(@_)</c:formatCode>
                <c:ptCount val="17"/>
                <c:pt idx="5">
                  <c:v>0.0</c:v>
                </c:pt>
                <c:pt idx="6">
                  <c:v>67600.0</c:v>
                </c:pt>
                <c:pt idx="7">
                  <c:v>88088.0</c:v>
                </c:pt>
                <c:pt idx="8">
                  <c:v>109269.44</c:v>
                </c:pt>
                <c:pt idx="9">
                  <c:v>128407.1172</c:v>
                </c:pt>
                <c:pt idx="10">
                  <c:v>145637.749436</c:v>
                </c:pt>
                <c:pt idx="11">
                  <c:v>161061.06077268</c:v>
                </c:pt>
                <c:pt idx="12">
                  <c:v>178636.7523476784</c:v>
                </c:pt>
                <c:pt idx="13">
                  <c:v>196205.7252437431</c:v>
                </c:pt>
                <c:pt idx="14">
                  <c:v>213813.8036398488</c:v>
                </c:pt>
                <c:pt idx="15">
                  <c:v>231444.7504723992</c:v>
                </c:pt>
                <c:pt idx="16">
                  <c:v>249091.5569547938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865288"/>
        <c:axId val="857859832"/>
      </c:scatterChart>
      <c:valAx>
        <c:axId val="857865288"/>
        <c:scaling>
          <c:orientation val="minMax"/>
          <c:max val="12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7859832"/>
        <c:crosses val="autoZero"/>
        <c:crossBetween val="midCat"/>
        <c:majorUnit val="1.0"/>
      </c:valAx>
      <c:valAx>
        <c:axId val="85785983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857865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Growth</a:t>
            </a:r>
            <a:r>
              <a:rPr lang="en-US" baseline="0"/>
              <a:t> Channels and User Loss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'7. Hybrid+Retention+Virality'!$C$38</c:f>
              <c:strCache>
                <c:ptCount val="1"/>
                <c:pt idx="0">
                  <c:v>Launch press</c:v>
                </c:pt>
              </c:strCache>
            </c:strRef>
          </c:tx>
          <c:xVal>
            <c:numRef>
              <c:f>'7. Hybrid+Retention+Virality'!$A$39:$A$55</c:f>
              <c:numCache>
                <c:formatCode>General</c:formatCode>
                <c:ptCount val="17"/>
                <c:pt idx="0">
                  <c:v>-4.0</c:v>
                </c:pt>
                <c:pt idx="1">
                  <c:v>-3.0</c:v>
                </c:pt>
                <c:pt idx="2">
                  <c:v>-2.0</c:v>
                </c:pt>
                <c:pt idx="3">
                  <c:v>-1.0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10.0</c:v>
                </c:pt>
                <c:pt idx="15">
                  <c:v>11.0</c:v>
                </c:pt>
                <c:pt idx="16">
                  <c:v>12.0</c:v>
                </c:pt>
              </c:numCache>
            </c:numRef>
          </c:xVal>
          <c:yVal>
            <c:numRef>
              <c:f>'7. Hybrid+Retention+Virality'!$C$39:$C$55</c:f>
              <c:numCache>
                <c:formatCode>_(* #,##0_);_(* \(#,##0\);_(* "-"??_);_(@_)</c:formatCode>
                <c:ptCount val="17"/>
                <c:pt idx="5">
                  <c:v>70000.0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'7. Hybrid+Retention+Virality'!$D$38</c:f>
              <c:strCache>
                <c:ptCount val="1"/>
                <c:pt idx="0">
                  <c:v>App store</c:v>
                </c:pt>
              </c:strCache>
            </c:strRef>
          </c:tx>
          <c:xVal>
            <c:numRef>
              <c:f>'7. Hybrid+Retention+Virality'!$A$39:$A$55</c:f>
              <c:numCache>
                <c:formatCode>General</c:formatCode>
                <c:ptCount val="17"/>
                <c:pt idx="0">
                  <c:v>-4.0</c:v>
                </c:pt>
                <c:pt idx="1">
                  <c:v>-3.0</c:v>
                </c:pt>
                <c:pt idx="2">
                  <c:v>-2.0</c:v>
                </c:pt>
                <c:pt idx="3">
                  <c:v>-1.0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10.0</c:v>
                </c:pt>
                <c:pt idx="15">
                  <c:v>11.0</c:v>
                </c:pt>
                <c:pt idx="16">
                  <c:v>12.0</c:v>
                </c:pt>
              </c:numCache>
            </c:numRef>
          </c:xVal>
          <c:yVal>
            <c:numRef>
              <c:f>'7. Hybrid+Retention+Virality'!$D$39:$D$55</c:f>
              <c:numCache>
                <c:formatCode>_(* #,##0_);_(* \(#,##0\);_(* "-"??_);_(@_)</c:formatCode>
                <c:ptCount val="17"/>
                <c:pt idx="5">
                  <c:v>24000.0</c:v>
                </c:pt>
                <c:pt idx="6">
                  <c:v>24000.0</c:v>
                </c:pt>
                <c:pt idx="7">
                  <c:v>24000.0</c:v>
                </c:pt>
                <c:pt idx="8">
                  <c:v>24000.0</c:v>
                </c:pt>
                <c:pt idx="9">
                  <c:v>24000.0</c:v>
                </c:pt>
                <c:pt idx="10">
                  <c:v>24000.0</c:v>
                </c:pt>
                <c:pt idx="11">
                  <c:v>24000.0</c:v>
                </c:pt>
                <c:pt idx="12">
                  <c:v>24000.0</c:v>
                </c:pt>
                <c:pt idx="13">
                  <c:v>24000.0</c:v>
                </c:pt>
                <c:pt idx="14">
                  <c:v>24000.0</c:v>
                </c:pt>
                <c:pt idx="15">
                  <c:v>24000.0</c:v>
                </c:pt>
                <c:pt idx="16">
                  <c:v>24000.0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'7. Hybrid+Retention+Virality'!$E$38</c:f>
              <c:strCache>
                <c:ptCount val="1"/>
                <c:pt idx="0">
                  <c:v>Direct traffic</c:v>
                </c:pt>
              </c:strCache>
            </c:strRef>
          </c:tx>
          <c:xVal>
            <c:numRef>
              <c:f>'7. Hybrid+Retention+Virality'!$A$39:$A$55</c:f>
              <c:numCache>
                <c:formatCode>General</c:formatCode>
                <c:ptCount val="17"/>
                <c:pt idx="0">
                  <c:v>-4.0</c:v>
                </c:pt>
                <c:pt idx="1">
                  <c:v>-3.0</c:v>
                </c:pt>
                <c:pt idx="2">
                  <c:v>-2.0</c:v>
                </c:pt>
                <c:pt idx="3">
                  <c:v>-1.0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10.0</c:v>
                </c:pt>
                <c:pt idx="15">
                  <c:v>11.0</c:v>
                </c:pt>
                <c:pt idx="16">
                  <c:v>12.0</c:v>
                </c:pt>
              </c:numCache>
            </c:numRef>
          </c:xVal>
          <c:yVal>
            <c:numRef>
              <c:f>'7. Hybrid+Retention+Virality'!$E$39:$E$55</c:f>
              <c:numCache>
                <c:formatCode>_(* #,##0_);_(* \(#,##0\);_(* "-"??_);_(@_)</c:formatCode>
                <c:ptCount val="17"/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10000.0</c:v>
                </c:pt>
                <c:pt idx="9">
                  <c:v>10000.0</c:v>
                </c:pt>
                <c:pt idx="10">
                  <c:v>10000.0</c:v>
                </c:pt>
                <c:pt idx="11">
                  <c:v>10000.0</c:v>
                </c:pt>
                <c:pt idx="12">
                  <c:v>10000.0</c:v>
                </c:pt>
                <c:pt idx="13">
                  <c:v>10000.0</c:v>
                </c:pt>
                <c:pt idx="14">
                  <c:v>10000.0</c:v>
                </c:pt>
                <c:pt idx="15">
                  <c:v>10000.0</c:v>
                </c:pt>
                <c:pt idx="16">
                  <c:v>10000.0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'7. Hybrid+Retention+Virality'!$F$38</c:f>
              <c:strCache>
                <c:ptCount val="1"/>
                <c:pt idx="0">
                  <c:v>Viral growth</c:v>
                </c:pt>
              </c:strCache>
            </c:strRef>
          </c:tx>
          <c:xVal>
            <c:numRef>
              <c:f>'7. Hybrid+Retention+Virality'!$A$39:$A$55</c:f>
              <c:numCache>
                <c:formatCode>General</c:formatCode>
                <c:ptCount val="17"/>
                <c:pt idx="0">
                  <c:v>-4.0</c:v>
                </c:pt>
                <c:pt idx="1">
                  <c:v>-3.0</c:v>
                </c:pt>
                <c:pt idx="2">
                  <c:v>-2.0</c:v>
                </c:pt>
                <c:pt idx="3">
                  <c:v>-1.0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10.0</c:v>
                </c:pt>
                <c:pt idx="15">
                  <c:v>11.0</c:v>
                </c:pt>
                <c:pt idx="16">
                  <c:v>12.0</c:v>
                </c:pt>
              </c:numCache>
            </c:numRef>
          </c:xVal>
          <c:yVal>
            <c:numRef>
              <c:f>'7. Hybrid+Retention+Virality'!$F$39:$F$55</c:f>
              <c:numCache>
                <c:formatCode>_(* #,##0_);_(* \(#,##0\);_(* "-"??_);_(@_)</c:formatCode>
                <c:ptCount val="17"/>
                <c:pt idx="6">
                  <c:v>13520.0</c:v>
                </c:pt>
                <c:pt idx="7">
                  <c:v>11897.6</c:v>
                </c:pt>
                <c:pt idx="8">
                  <c:v>11245.288</c:v>
                </c:pt>
                <c:pt idx="9">
                  <c:v>10858.95544</c:v>
                </c:pt>
                <c:pt idx="10">
                  <c:v>10629.3310472</c:v>
                </c:pt>
                <c:pt idx="11">
                  <c:v>10493.375090336</c:v>
                </c:pt>
                <c:pt idx="12">
                  <c:v>10295.35299748968</c:v>
                </c:pt>
                <c:pt idx="13">
                  <c:v>10244.03739232664</c:v>
                </c:pt>
                <c:pt idx="14">
                  <c:v>10216.52095130226</c:v>
                </c:pt>
                <c:pt idx="15">
                  <c:v>10201.21107277005</c:v>
                </c:pt>
                <c:pt idx="16">
                  <c:v>10192.72333944857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'7. Hybrid+Retention+Virality'!$H$38</c:f>
              <c:strCache>
                <c:ptCount val="1"/>
                <c:pt idx="0">
                  <c:v>Loss</c:v>
                </c:pt>
              </c:strCache>
            </c:strRef>
          </c:tx>
          <c:xVal>
            <c:numRef>
              <c:f>'7. Hybrid+Retention+Virality'!$A$39:$A$55</c:f>
              <c:numCache>
                <c:formatCode>General</c:formatCode>
                <c:ptCount val="17"/>
                <c:pt idx="0">
                  <c:v>-4.0</c:v>
                </c:pt>
                <c:pt idx="1">
                  <c:v>-3.0</c:v>
                </c:pt>
                <c:pt idx="2">
                  <c:v>-2.0</c:v>
                </c:pt>
                <c:pt idx="3">
                  <c:v>-1.0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10.0</c:v>
                </c:pt>
                <c:pt idx="15">
                  <c:v>11.0</c:v>
                </c:pt>
                <c:pt idx="16">
                  <c:v>12.0</c:v>
                </c:pt>
              </c:numCache>
            </c:numRef>
          </c:xVal>
          <c:yVal>
            <c:numRef>
              <c:f>'7. Hybrid+Retention+Virality'!$H$39:$H$55</c:f>
              <c:numCache>
                <c:formatCode>_(* #,##0_);_(* \(#,##0\);_(* "-"??_);_(@_)</c:formatCode>
                <c:ptCount val="17"/>
                <c:pt idx="5">
                  <c:v>-36400.0</c:v>
                </c:pt>
                <c:pt idx="6">
                  <c:v>-27032.0</c:v>
                </c:pt>
                <c:pt idx="7">
                  <c:v>-24716.16</c:v>
                </c:pt>
                <c:pt idx="8">
                  <c:v>-26107.6108</c:v>
                </c:pt>
                <c:pt idx="9">
                  <c:v>-27628.323204</c:v>
                </c:pt>
                <c:pt idx="10">
                  <c:v>-29206.01971051999</c:v>
                </c:pt>
                <c:pt idx="11">
                  <c:v>-26917.6835153376</c:v>
                </c:pt>
                <c:pt idx="12">
                  <c:v>-26726.38010142499</c:v>
                </c:pt>
                <c:pt idx="13">
                  <c:v>-26635.9589962209</c:v>
                </c:pt>
                <c:pt idx="14">
                  <c:v>-26585.57411875192</c:v>
                </c:pt>
                <c:pt idx="15">
                  <c:v>-26554.40459037545</c:v>
                </c:pt>
                <c:pt idx="16">
                  <c:v>-26534.42251726355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06440"/>
        <c:axId val="664712296"/>
      </c:scatterChart>
      <c:valAx>
        <c:axId val="664706440"/>
        <c:scaling>
          <c:orientation val="minMax"/>
          <c:max val="12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4712296"/>
        <c:crosses val="autoZero"/>
        <c:crossBetween val="midCat"/>
        <c:majorUnit val="1.0"/>
      </c:valAx>
      <c:valAx>
        <c:axId val="66471229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6647064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11</xdr:col>
      <xdr:colOff>621594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6350</xdr:rowOff>
    </xdr:from>
    <xdr:to>
      <xdr:col>15</xdr:col>
      <xdr:colOff>622300</xdr:colOff>
      <xdr:row>26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3</xdr:row>
      <xdr:rowOff>6350</xdr:rowOff>
    </xdr:from>
    <xdr:to>
      <xdr:col>10</xdr:col>
      <xdr:colOff>622300</xdr:colOff>
      <xdr:row>26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6350</xdr:rowOff>
    </xdr:from>
    <xdr:to>
      <xdr:col>10</xdr:col>
      <xdr:colOff>279400</xdr:colOff>
      <xdr:row>19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6350</xdr:rowOff>
    </xdr:from>
    <xdr:to>
      <xdr:col>10</xdr:col>
      <xdr:colOff>635000</xdr:colOff>
      <xdr:row>26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6350</xdr:rowOff>
    </xdr:from>
    <xdr:to>
      <xdr:col>10</xdr:col>
      <xdr:colOff>635000</xdr:colOff>
      <xdr:row>26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882650</xdr:colOff>
      <xdr:row>4</xdr:row>
      <xdr:rowOff>19050</xdr:rowOff>
    </xdr:from>
    <xdr:to>
      <xdr:col>9</xdr:col>
      <xdr:colOff>0</xdr:colOff>
      <xdr:row>27</xdr:row>
      <xdr:rowOff>177800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273050</xdr:colOff>
      <xdr:row>4</xdr:row>
      <xdr:rowOff>19050</xdr:rowOff>
    </xdr:from>
    <xdr:to>
      <xdr:col>15</xdr:col>
      <xdr:colOff>800100</xdr:colOff>
      <xdr:row>28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cebook.com/rahul.vohra" TargetMode="External"/><Relationship Id="rId4" Type="http://schemas.openxmlformats.org/officeDocument/2006/relationships/hyperlink" Target="http://www.twitter.com/rahulvohra" TargetMode="External"/><Relationship Id="rId1" Type="http://schemas.openxmlformats.org/officeDocument/2006/relationships/hyperlink" Target="mailto:rahul@vohra.org.uk" TargetMode="External"/><Relationship Id="rId2" Type="http://schemas.openxmlformats.org/officeDocument/2006/relationships/hyperlink" Target="http://www.linkedin.com/in/rahulvohr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baseColWidth="10" defaultRowHeight="15" x14ac:dyDescent="0"/>
  <cols>
    <col min="1" max="1" width="16.83203125" customWidth="1"/>
  </cols>
  <sheetData>
    <row r="1" spans="1:2" ht="22">
      <c r="A1" s="4" t="s">
        <v>32</v>
      </c>
    </row>
    <row r="3" spans="1:2">
      <c r="A3" s="6" t="s">
        <v>33</v>
      </c>
      <c r="B3" t="s">
        <v>34</v>
      </c>
    </row>
    <row r="4" spans="1:2">
      <c r="A4" s="6" t="s">
        <v>35</v>
      </c>
      <c r="B4" t="s">
        <v>62</v>
      </c>
    </row>
    <row r="6" spans="1:2">
      <c r="A6" s="6" t="s">
        <v>36</v>
      </c>
      <c r="B6" s="7" t="s">
        <v>37</v>
      </c>
    </row>
    <row r="7" spans="1:2">
      <c r="B7" s="7" t="s">
        <v>38</v>
      </c>
    </row>
    <row r="8" spans="1:2">
      <c r="B8" s="7" t="s">
        <v>39</v>
      </c>
    </row>
    <row r="9" spans="1:2">
      <c r="B9" s="7" t="s">
        <v>40</v>
      </c>
    </row>
  </sheetData>
  <hyperlinks>
    <hyperlink ref="B6" r:id="rId1"/>
    <hyperlink ref="B7" r:id="rId2"/>
    <hyperlink ref="B8" r:id="rId3"/>
    <hyperlink ref="B9" r:id="rId4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B6" sqref="B6"/>
    </sheetView>
  </sheetViews>
  <sheetFormatPr baseColWidth="10" defaultRowHeight="15" x14ac:dyDescent="0"/>
  <cols>
    <col min="1" max="1" width="17.1640625" bestFit="1" customWidth="1"/>
    <col min="2" max="2" width="21.1640625" customWidth="1"/>
    <col min="3" max="3" width="17" customWidth="1"/>
  </cols>
  <sheetData>
    <row r="1" spans="1:3" ht="22">
      <c r="A1" s="4" t="s">
        <v>48</v>
      </c>
    </row>
    <row r="3" spans="1:3" ht="20" thickBot="1">
      <c r="A3" s="8" t="s">
        <v>43</v>
      </c>
      <c r="B3" s="8"/>
      <c r="C3" s="8"/>
    </row>
    <row r="4" spans="1:3" ht="16" thickTop="1"/>
    <row r="5" spans="1:3">
      <c r="A5" t="s">
        <v>42</v>
      </c>
      <c r="B5" s="11">
        <v>5000</v>
      </c>
    </row>
    <row r="6" spans="1:3">
      <c r="A6" t="s">
        <v>9</v>
      </c>
      <c r="B6" s="10">
        <v>0.2</v>
      </c>
    </row>
    <row r="9" spans="1:3" ht="20" thickBot="1">
      <c r="A9" s="8" t="s">
        <v>44</v>
      </c>
      <c r="B9" s="8"/>
      <c r="C9" s="8"/>
    </row>
    <row r="10" spans="1:3" ht="16" thickTop="1"/>
    <row r="11" spans="1:3" ht="17" thickBot="1">
      <c r="A11" s="16" t="s">
        <v>8</v>
      </c>
      <c r="B11" s="17" t="s">
        <v>10</v>
      </c>
      <c r="C11" s="17" t="s">
        <v>41</v>
      </c>
    </row>
    <row r="12" spans="1:3" ht="16" thickTop="1">
      <c r="A12" s="9">
        <v>1</v>
      </c>
      <c r="B12" s="15">
        <f>B5</f>
        <v>5000</v>
      </c>
      <c r="C12" s="15">
        <f>B12*$B$6</f>
        <v>1000</v>
      </c>
    </row>
    <row r="13" spans="1:3">
      <c r="A13" s="9">
        <v>2</v>
      </c>
      <c r="B13" s="14">
        <f>B12+C12</f>
        <v>6000</v>
      </c>
      <c r="C13" s="14">
        <f t="shared" ref="C13:C23" si="0">C12*$B$6</f>
        <v>200</v>
      </c>
    </row>
    <row r="14" spans="1:3">
      <c r="A14" s="9">
        <v>3</v>
      </c>
      <c r="B14" s="14">
        <f t="shared" ref="B14:B23" si="1">B13+C13</f>
        <v>6200</v>
      </c>
      <c r="C14" s="14">
        <f t="shared" si="0"/>
        <v>40</v>
      </c>
    </row>
    <row r="15" spans="1:3">
      <c r="A15" s="9">
        <v>4</v>
      </c>
      <c r="B15" s="14">
        <f t="shared" si="1"/>
        <v>6240</v>
      </c>
      <c r="C15" s="14">
        <f t="shared" si="0"/>
        <v>8</v>
      </c>
    </row>
    <row r="16" spans="1:3">
      <c r="A16" s="9">
        <v>5</v>
      </c>
      <c r="B16" s="14">
        <f t="shared" si="1"/>
        <v>6248</v>
      </c>
      <c r="C16" s="14">
        <f t="shared" si="0"/>
        <v>1.6</v>
      </c>
    </row>
    <row r="17" spans="1:3">
      <c r="A17" s="9">
        <v>6</v>
      </c>
      <c r="B17" s="14">
        <f t="shared" si="1"/>
        <v>6249.6</v>
      </c>
      <c r="C17" s="14">
        <f t="shared" si="0"/>
        <v>0.32000000000000006</v>
      </c>
    </row>
    <row r="18" spans="1:3">
      <c r="A18" s="9">
        <v>7</v>
      </c>
      <c r="B18" s="14">
        <f t="shared" si="1"/>
        <v>6249.92</v>
      </c>
      <c r="C18" s="14">
        <f t="shared" si="0"/>
        <v>6.4000000000000015E-2</v>
      </c>
    </row>
    <row r="19" spans="1:3">
      <c r="A19" s="9">
        <v>8</v>
      </c>
      <c r="B19" s="14">
        <f t="shared" si="1"/>
        <v>6249.9840000000004</v>
      </c>
      <c r="C19" s="14">
        <f t="shared" si="0"/>
        <v>1.2800000000000004E-2</v>
      </c>
    </row>
    <row r="20" spans="1:3">
      <c r="A20" s="9">
        <v>9</v>
      </c>
      <c r="B20" s="14">
        <f t="shared" si="1"/>
        <v>6249.9968000000008</v>
      </c>
      <c r="C20" s="14">
        <f t="shared" si="0"/>
        <v>2.5600000000000011E-3</v>
      </c>
    </row>
    <row r="21" spans="1:3">
      <c r="A21" s="9">
        <v>10</v>
      </c>
      <c r="B21" s="14">
        <f t="shared" si="1"/>
        <v>6249.9993600000007</v>
      </c>
      <c r="C21" s="14">
        <f t="shared" si="0"/>
        <v>5.1200000000000019E-4</v>
      </c>
    </row>
    <row r="22" spans="1:3">
      <c r="A22" s="9">
        <v>11</v>
      </c>
      <c r="B22" s="14">
        <f t="shared" si="1"/>
        <v>6249.9998720000003</v>
      </c>
      <c r="C22" s="14">
        <f t="shared" si="0"/>
        <v>1.0240000000000005E-4</v>
      </c>
    </row>
    <row r="23" spans="1:3">
      <c r="A23" s="9">
        <v>12</v>
      </c>
      <c r="B23" s="14">
        <f t="shared" si="1"/>
        <v>6249.9999744000006</v>
      </c>
      <c r="C23" s="14">
        <f t="shared" si="0"/>
        <v>2.0480000000000011E-5</v>
      </c>
    </row>
    <row r="24" spans="1:3">
      <c r="B24" s="13"/>
      <c r="C24" s="13"/>
    </row>
    <row r="25" spans="1:3">
      <c r="B25" s="13"/>
      <c r="C25" s="13"/>
    </row>
    <row r="26" spans="1:3">
      <c r="B26" s="13"/>
      <c r="C26" s="13"/>
    </row>
    <row r="27" spans="1:3">
      <c r="B27" s="13"/>
      <c r="C27" s="13"/>
    </row>
    <row r="28" spans="1:3">
      <c r="B28" s="13"/>
      <c r="C28" s="13"/>
    </row>
    <row r="29" spans="1:3">
      <c r="B29" s="13"/>
      <c r="C29" s="13"/>
    </row>
    <row r="30" spans="1:3">
      <c r="B30" s="13"/>
      <c r="C30" s="13"/>
    </row>
    <row r="31" spans="1:3">
      <c r="B31" s="13"/>
      <c r="C31" s="13"/>
    </row>
    <row r="32" spans="1:3">
      <c r="B32" s="13"/>
      <c r="C32" s="13"/>
    </row>
    <row r="33" spans="2:3">
      <c r="B33" s="13"/>
      <c r="C33" s="13"/>
    </row>
    <row r="34" spans="2:3">
      <c r="B34" s="13"/>
      <c r="C34" s="13"/>
    </row>
    <row r="35" spans="2:3">
      <c r="B35" s="13"/>
      <c r="C35" s="1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B17" sqref="B17"/>
    </sheetView>
  </sheetViews>
  <sheetFormatPr baseColWidth="10" defaultRowHeight="15" x14ac:dyDescent="0"/>
  <cols>
    <col min="1" max="1" width="28.33203125" bestFit="1" customWidth="1"/>
    <col min="2" max="2" width="18.83203125" bestFit="1" customWidth="1"/>
    <col min="3" max="3" width="13" bestFit="1" customWidth="1"/>
    <col min="4" max="4" width="10.5" bestFit="1" customWidth="1"/>
    <col min="5" max="5" width="12.6640625" bestFit="1" customWidth="1"/>
    <col min="6" max="6" width="12.5" bestFit="1" customWidth="1"/>
    <col min="7" max="7" width="13" bestFit="1" customWidth="1"/>
  </cols>
  <sheetData>
    <row r="1" spans="1:2" ht="22">
      <c r="A1" s="4" t="s">
        <v>49</v>
      </c>
    </row>
    <row r="3" spans="1:2" ht="20" thickBot="1">
      <c r="A3" s="8" t="s">
        <v>43</v>
      </c>
      <c r="B3" s="8"/>
    </row>
    <row r="4" spans="1:2" ht="16" thickTop="1"/>
    <row r="5" spans="1:2">
      <c r="A5" t="s">
        <v>0</v>
      </c>
      <c r="B5" s="18">
        <v>70000</v>
      </c>
    </row>
    <row r="7" spans="1:2">
      <c r="A7" t="s">
        <v>1</v>
      </c>
    </row>
    <row r="8" spans="1:2">
      <c r="A8" t="s">
        <v>3</v>
      </c>
      <c r="B8" s="18">
        <v>40000</v>
      </c>
    </row>
    <row r="9" spans="1:2">
      <c r="A9" t="s">
        <v>2</v>
      </c>
      <c r="B9" s="19">
        <v>0.6</v>
      </c>
    </row>
    <row r="10" spans="1:2">
      <c r="A10" t="s">
        <v>45</v>
      </c>
      <c r="B10" s="20">
        <f>B8*B9</f>
        <v>24000</v>
      </c>
    </row>
    <row r="12" spans="1:2">
      <c r="A12" t="s">
        <v>5</v>
      </c>
    </row>
    <row r="13" spans="1:2">
      <c r="A13" t="s">
        <v>46</v>
      </c>
      <c r="B13" s="18">
        <v>10000</v>
      </c>
    </row>
    <row r="14" spans="1:2">
      <c r="A14" t="s">
        <v>2</v>
      </c>
      <c r="B14" s="19">
        <v>0.6</v>
      </c>
    </row>
    <row r="15" spans="1:2">
      <c r="A15" t="s">
        <v>47</v>
      </c>
      <c r="B15" s="20">
        <f>B13*B14</f>
        <v>6000</v>
      </c>
    </row>
    <row r="17" spans="1:7">
      <c r="A17" t="s">
        <v>9</v>
      </c>
      <c r="B17" s="10">
        <v>0.2</v>
      </c>
    </row>
    <row r="20" spans="1:7" ht="20" thickBot="1">
      <c r="A20" s="8" t="s">
        <v>44</v>
      </c>
      <c r="B20" s="8"/>
      <c r="C20" s="8"/>
      <c r="D20" s="8"/>
      <c r="E20" s="8"/>
      <c r="F20" s="8"/>
      <c r="G20" s="8"/>
    </row>
    <row r="21" spans="1:7" ht="16" thickTop="1"/>
    <row r="22" spans="1:7" ht="17" thickBot="1">
      <c r="A22" s="16" t="s">
        <v>8</v>
      </c>
      <c r="B22" s="5" t="s">
        <v>10</v>
      </c>
      <c r="C22" s="5" t="s">
        <v>0</v>
      </c>
      <c r="D22" s="5" t="s">
        <v>11</v>
      </c>
      <c r="E22" s="5" t="s">
        <v>12</v>
      </c>
      <c r="F22" s="5" t="s">
        <v>14</v>
      </c>
      <c r="G22" s="5" t="s">
        <v>13</v>
      </c>
    </row>
    <row r="23" spans="1:7" ht="16" thickTop="1">
      <c r="A23" s="9">
        <v>1</v>
      </c>
      <c r="B23" s="13">
        <v>0</v>
      </c>
      <c r="C23" s="13">
        <f>B5</f>
        <v>70000</v>
      </c>
      <c r="D23" s="13">
        <f>$B$10</f>
        <v>24000</v>
      </c>
      <c r="E23" s="13">
        <f>B13</f>
        <v>10000</v>
      </c>
      <c r="F23" s="13"/>
      <c r="G23" s="13">
        <f>SUM(C23:F23)</f>
        <v>104000</v>
      </c>
    </row>
    <row r="24" spans="1:7">
      <c r="A24" s="9">
        <v>2</v>
      </c>
      <c r="B24" s="13">
        <f>B23+G23</f>
        <v>104000</v>
      </c>
      <c r="C24" s="13">
        <v>0</v>
      </c>
      <c r="D24" s="13">
        <f>D23</f>
        <v>24000</v>
      </c>
      <c r="E24" s="13">
        <f>E23</f>
        <v>10000</v>
      </c>
      <c r="F24" s="13">
        <f>G23*$B$17</f>
        <v>20800</v>
      </c>
      <c r="G24" s="13">
        <f>SUM(C24:F24)</f>
        <v>54800</v>
      </c>
    </row>
    <row r="25" spans="1:7">
      <c r="A25" s="9">
        <v>3</v>
      </c>
      <c r="B25" s="13">
        <f>B24+G24</f>
        <v>158800</v>
      </c>
      <c r="C25" s="13">
        <v>0</v>
      </c>
      <c r="D25" s="13">
        <f t="shared" ref="D25:D46" si="0">D24</f>
        <v>24000</v>
      </c>
      <c r="E25" s="13">
        <f t="shared" ref="E25:E46" si="1">E24</f>
        <v>10000</v>
      </c>
      <c r="F25" s="13">
        <f>G24*$B$17</f>
        <v>10960</v>
      </c>
      <c r="G25" s="13">
        <f>SUM(C25:F25)</f>
        <v>44960</v>
      </c>
    </row>
    <row r="26" spans="1:7">
      <c r="A26" s="9">
        <v>4</v>
      </c>
      <c r="B26" s="13">
        <f t="shared" ref="B26:B34" si="2">B25+G25</f>
        <v>203760</v>
      </c>
      <c r="C26" s="13">
        <v>0</v>
      </c>
      <c r="D26" s="13">
        <f t="shared" si="0"/>
        <v>24000</v>
      </c>
      <c r="E26" s="13">
        <f t="shared" si="1"/>
        <v>10000</v>
      </c>
      <c r="F26" s="13">
        <f t="shared" ref="F26:F34" si="3">G25*$B$17</f>
        <v>8992</v>
      </c>
      <c r="G26" s="13">
        <f t="shared" ref="G26:G34" si="4">SUM(C26:F26)</f>
        <v>42992</v>
      </c>
    </row>
    <row r="27" spans="1:7">
      <c r="A27" s="9">
        <v>5</v>
      </c>
      <c r="B27" s="13">
        <f t="shared" si="2"/>
        <v>246752</v>
      </c>
      <c r="C27" s="13">
        <v>0</v>
      </c>
      <c r="D27" s="13">
        <f t="shared" si="0"/>
        <v>24000</v>
      </c>
      <c r="E27" s="13">
        <f t="shared" si="1"/>
        <v>10000</v>
      </c>
      <c r="F27" s="13">
        <f t="shared" si="3"/>
        <v>8598.4</v>
      </c>
      <c r="G27" s="13">
        <f t="shared" si="4"/>
        <v>42598.400000000001</v>
      </c>
    </row>
    <row r="28" spans="1:7">
      <c r="A28" s="9">
        <v>6</v>
      </c>
      <c r="B28" s="13">
        <f t="shared" si="2"/>
        <v>289350.40000000002</v>
      </c>
      <c r="C28" s="13">
        <v>0</v>
      </c>
      <c r="D28" s="13">
        <f t="shared" si="0"/>
        <v>24000</v>
      </c>
      <c r="E28" s="13">
        <f t="shared" si="1"/>
        <v>10000</v>
      </c>
      <c r="F28" s="13">
        <f t="shared" si="3"/>
        <v>8519.68</v>
      </c>
      <c r="G28" s="13">
        <f t="shared" si="4"/>
        <v>42519.68</v>
      </c>
    </row>
    <row r="29" spans="1:7">
      <c r="A29" s="9">
        <v>7</v>
      </c>
      <c r="B29" s="13">
        <f t="shared" si="2"/>
        <v>331870.08000000002</v>
      </c>
      <c r="C29" s="13">
        <v>0</v>
      </c>
      <c r="D29" s="13">
        <f t="shared" si="0"/>
        <v>24000</v>
      </c>
      <c r="E29" s="13">
        <f t="shared" si="1"/>
        <v>10000</v>
      </c>
      <c r="F29" s="13">
        <f t="shared" si="3"/>
        <v>8503.9359999999997</v>
      </c>
      <c r="G29" s="13">
        <f t="shared" si="4"/>
        <v>42503.936000000002</v>
      </c>
    </row>
    <row r="30" spans="1:7">
      <c r="A30" s="9">
        <v>8</v>
      </c>
      <c r="B30" s="13">
        <f t="shared" si="2"/>
        <v>374374.016</v>
      </c>
      <c r="C30" s="13">
        <v>0</v>
      </c>
      <c r="D30" s="13">
        <f t="shared" si="0"/>
        <v>24000</v>
      </c>
      <c r="E30" s="13">
        <f t="shared" si="1"/>
        <v>10000</v>
      </c>
      <c r="F30" s="13">
        <f t="shared" si="3"/>
        <v>8500.7872000000007</v>
      </c>
      <c r="G30" s="13">
        <f t="shared" si="4"/>
        <v>42500.787199999999</v>
      </c>
    </row>
    <row r="31" spans="1:7">
      <c r="A31" s="9">
        <v>9</v>
      </c>
      <c r="B31" s="13">
        <f t="shared" si="2"/>
        <v>416874.80320000002</v>
      </c>
      <c r="C31" s="13">
        <v>0</v>
      </c>
      <c r="D31" s="13">
        <f t="shared" si="0"/>
        <v>24000</v>
      </c>
      <c r="E31" s="13">
        <f t="shared" si="1"/>
        <v>10000</v>
      </c>
      <c r="F31" s="13">
        <f t="shared" si="3"/>
        <v>8500.1574400000009</v>
      </c>
      <c r="G31" s="13">
        <f t="shared" si="4"/>
        <v>42500.157440000003</v>
      </c>
    </row>
    <row r="32" spans="1:7">
      <c r="A32" s="9">
        <v>10</v>
      </c>
      <c r="B32" s="13">
        <f t="shared" si="2"/>
        <v>459374.96064</v>
      </c>
      <c r="C32" s="13">
        <v>0</v>
      </c>
      <c r="D32" s="13">
        <f t="shared" si="0"/>
        <v>24000</v>
      </c>
      <c r="E32" s="13">
        <f t="shared" si="1"/>
        <v>10000</v>
      </c>
      <c r="F32" s="13">
        <f t="shared" si="3"/>
        <v>8500.0314880000005</v>
      </c>
      <c r="G32" s="13">
        <f t="shared" si="4"/>
        <v>42500.031488000001</v>
      </c>
    </row>
    <row r="33" spans="1:7">
      <c r="A33" s="9">
        <v>11</v>
      </c>
      <c r="B33" s="13">
        <f t="shared" si="2"/>
        <v>501874.99212800001</v>
      </c>
      <c r="C33" s="13">
        <v>0</v>
      </c>
      <c r="D33" s="13">
        <f t="shared" si="0"/>
        <v>24000</v>
      </c>
      <c r="E33" s="13">
        <f t="shared" si="1"/>
        <v>10000</v>
      </c>
      <c r="F33" s="13">
        <f t="shared" si="3"/>
        <v>8500.0062976000008</v>
      </c>
      <c r="G33" s="13">
        <f t="shared" si="4"/>
        <v>42500.006297600004</v>
      </c>
    </row>
    <row r="34" spans="1:7">
      <c r="A34" s="9">
        <v>12</v>
      </c>
      <c r="B34" s="13">
        <f t="shared" si="2"/>
        <v>544374.9984256</v>
      </c>
      <c r="C34" s="13">
        <v>0</v>
      </c>
      <c r="D34" s="13">
        <f t="shared" si="0"/>
        <v>24000</v>
      </c>
      <c r="E34" s="13">
        <f t="shared" si="1"/>
        <v>10000</v>
      </c>
      <c r="F34" s="13">
        <f t="shared" si="3"/>
        <v>8500.0012595200005</v>
      </c>
      <c r="G34" s="13">
        <f t="shared" si="4"/>
        <v>42500.001259520002</v>
      </c>
    </row>
    <row r="35" spans="1:7">
      <c r="A35" s="9">
        <v>13</v>
      </c>
      <c r="B35" s="13">
        <f t="shared" ref="B35:B46" si="5">B34+G34</f>
        <v>586874.99968511995</v>
      </c>
      <c r="C35" s="13">
        <v>0</v>
      </c>
      <c r="D35" s="13">
        <f t="shared" si="0"/>
        <v>24000</v>
      </c>
      <c r="E35" s="13">
        <f t="shared" si="1"/>
        <v>10000</v>
      </c>
      <c r="F35" s="13">
        <f t="shared" ref="F35:F46" si="6">G34*$B$17</f>
        <v>8500.0002519040008</v>
      </c>
      <c r="G35" s="13">
        <f t="shared" ref="G35:G46" si="7">SUM(C35:F35)</f>
        <v>42500.000251903999</v>
      </c>
    </row>
    <row r="36" spans="1:7">
      <c r="A36" s="9">
        <v>14</v>
      </c>
      <c r="B36" s="13">
        <f t="shared" si="5"/>
        <v>629374.99993702397</v>
      </c>
      <c r="C36" s="13">
        <v>0</v>
      </c>
      <c r="D36" s="13">
        <f t="shared" si="0"/>
        <v>24000</v>
      </c>
      <c r="E36" s="13">
        <f t="shared" si="1"/>
        <v>10000</v>
      </c>
      <c r="F36" s="13">
        <f t="shared" si="6"/>
        <v>8500.0000503808005</v>
      </c>
      <c r="G36" s="13">
        <f t="shared" si="7"/>
        <v>42500.000050380797</v>
      </c>
    </row>
    <row r="37" spans="1:7">
      <c r="A37" s="9">
        <v>15</v>
      </c>
      <c r="B37" s="13">
        <f t="shared" si="5"/>
        <v>671874.99998740479</v>
      </c>
      <c r="C37" s="13">
        <v>0</v>
      </c>
      <c r="D37" s="13">
        <f t="shared" si="0"/>
        <v>24000</v>
      </c>
      <c r="E37" s="13">
        <f t="shared" si="1"/>
        <v>10000</v>
      </c>
      <c r="F37" s="13">
        <f t="shared" si="6"/>
        <v>8500.000010076159</v>
      </c>
      <c r="G37" s="13">
        <f t="shared" si="7"/>
        <v>42500.000010076161</v>
      </c>
    </row>
    <row r="38" spans="1:7">
      <c r="A38" s="9">
        <v>16</v>
      </c>
      <c r="B38" s="13">
        <f t="shared" si="5"/>
        <v>714374.99999748101</v>
      </c>
      <c r="C38" s="13">
        <v>0</v>
      </c>
      <c r="D38" s="13">
        <f t="shared" si="0"/>
        <v>24000</v>
      </c>
      <c r="E38" s="13">
        <f t="shared" si="1"/>
        <v>10000</v>
      </c>
      <c r="F38" s="13">
        <f t="shared" si="6"/>
        <v>8500.0000020152329</v>
      </c>
      <c r="G38" s="13">
        <f t="shared" si="7"/>
        <v>42500.000002015237</v>
      </c>
    </row>
    <row r="39" spans="1:7">
      <c r="A39" s="9">
        <v>17</v>
      </c>
      <c r="B39" s="13">
        <f t="shared" si="5"/>
        <v>756874.99999949627</v>
      </c>
      <c r="C39" s="13">
        <v>0</v>
      </c>
      <c r="D39" s="13">
        <f t="shared" si="0"/>
        <v>24000</v>
      </c>
      <c r="E39" s="13">
        <f t="shared" si="1"/>
        <v>10000</v>
      </c>
      <c r="F39" s="13">
        <f t="shared" si="6"/>
        <v>8500.000000403048</v>
      </c>
      <c r="G39" s="13">
        <f t="shared" si="7"/>
        <v>42500.000000403044</v>
      </c>
    </row>
    <row r="40" spans="1:7">
      <c r="A40" s="9">
        <v>18</v>
      </c>
      <c r="B40" s="13">
        <f t="shared" si="5"/>
        <v>799374.9999998993</v>
      </c>
      <c r="C40" s="13">
        <v>0</v>
      </c>
      <c r="D40" s="13">
        <f t="shared" si="0"/>
        <v>24000</v>
      </c>
      <c r="E40" s="13">
        <f t="shared" si="1"/>
        <v>10000</v>
      </c>
      <c r="F40" s="13">
        <f t="shared" si="6"/>
        <v>8500.0000000806085</v>
      </c>
      <c r="G40" s="13">
        <f t="shared" si="7"/>
        <v>42500.00000008061</v>
      </c>
    </row>
    <row r="41" spans="1:7">
      <c r="A41" s="9">
        <v>19</v>
      </c>
      <c r="B41" s="13">
        <f t="shared" si="5"/>
        <v>841874.99999997986</v>
      </c>
      <c r="C41" s="13">
        <v>0</v>
      </c>
      <c r="D41" s="13">
        <f t="shared" si="0"/>
        <v>24000</v>
      </c>
      <c r="E41" s="13">
        <f t="shared" si="1"/>
        <v>10000</v>
      </c>
      <c r="F41" s="13">
        <f t="shared" si="6"/>
        <v>8500.0000000161217</v>
      </c>
      <c r="G41" s="13">
        <f t="shared" si="7"/>
        <v>42500.000000016124</v>
      </c>
    </row>
    <row r="42" spans="1:7">
      <c r="A42" s="9">
        <v>20</v>
      </c>
      <c r="B42" s="13">
        <f t="shared" si="5"/>
        <v>884374.99999999604</v>
      </c>
      <c r="C42" s="13">
        <v>0</v>
      </c>
      <c r="D42" s="13">
        <f t="shared" si="0"/>
        <v>24000</v>
      </c>
      <c r="E42" s="13">
        <f t="shared" si="1"/>
        <v>10000</v>
      </c>
      <c r="F42" s="13">
        <f t="shared" si="6"/>
        <v>8500.0000000032251</v>
      </c>
      <c r="G42" s="13">
        <f t="shared" si="7"/>
        <v>42500.000000003223</v>
      </c>
    </row>
    <row r="43" spans="1:7">
      <c r="A43" s="9">
        <v>21</v>
      </c>
      <c r="B43" s="13">
        <f t="shared" si="5"/>
        <v>926874.9999999993</v>
      </c>
      <c r="C43" s="13">
        <v>0</v>
      </c>
      <c r="D43" s="13">
        <f t="shared" si="0"/>
        <v>24000</v>
      </c>
      <c r="E43" s="13">
        <f t="shared" si="1"/>
        <v>10000</v>
      </c>
      <c r="F43" s="13">
        <f t="shared" si="6"/>
        <v>8500.0000000006457</v>
      </c>
      <c r="G43" s="13">
        <f t="shared" si="7"/>
        <v>42500.000000000648</v>
      </c>
    </row>
    <row r="44" spans="1:7">
      <c r="A44" s="9">
        <v>22</v>
      </c>
      <c r="B44" s="13">
        <f t="shared" si="5"/>
        <v>969375</v>
      </c>
      <c r="C44" s="13">
        <v>0</v>
      </c>
      <c r="D44" s="13">
        <f t="shared" si="0"/>
        <v>24000</v>
      </c>
      <c r="E44" s="13">
        <f t="shared" si="1"/>
        <v>10000</v>
      </c>
      <c r="F44" s="13">
        <f t="shared" si="6"/>
        <v>8500.0000000001291</v>
      </c>
      <c r="G44" s="13">
        <f t="shared" si="7"/>
        <v>42500.000000000131</v>
      </c>
    </row>
    <row r="45" spans="1:7">
      <c r="A45" s="9">
        <v>23</v>
      </c>
      <c r="B45" s="13">
        <f t="shared" si="5"/>
        <v>1011875.0000000001</v>
      </c>
      <c r="C45" s="13">
        <v>0</v>
      </c>
      <c r="D45" s="13">
        <f t="shared" si="0"/>
        <v>24000</v>
      </c>
      <c r="E45" s="13">
        <f t="shared" si="1"/>
        <v>10000</v>
      </c>
      <c r="F45" s="13">
        <f t="shared" si="6"/>
        <v>8500.0000000000273</v>
      </c>
      <c r="G45" s="13">
        <f t="shared" si="7"/>
        <v>42500.000000000029</v>
      </c>
    </row>
    <row r="46" spans="1:7">
      <c r="A46" s="9">
        <v>24</v>
      </c>
      <c r="B46" s="13">
        <f t="shared" si="5"/>
        <v>1054375.0000000002</v>
      </c>
      <c r="C46" s="13">
        <v>0</v>
      </c>
      <c r="D46" s="13">
        <f t="shared" si="0"/>
        <v>24000</v>
      </c>
      <c r="E46" s="13">
        <f t="shared" si="1"/>
        <v>10000</v>
      </c>
      <c r="F46" s="13">
        <f t="shared" si="6"/>
        <v>8500.0000000000055</v>
      </c>
      <c r="G46" s="13">
        <f t="shared" si="7"/>
        <v>42500.000000000007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4" sqref="A4"/>
    </sheetView>
  </sheetViews>
  <sheetFormatPr baseColWidth="10" defaultRowHeight="15" x14ac:dyDescent="0"/>
  <cols>
    <col min="1" max="1" width="20.6640625" customWidth="1"/>
    <col min="2" max="2" width="21.1640625" bestFit="1" customWidth="1"/>
  </cols>
  <sheetData>
    <row r="1" spans="1:2" ht="22">
      <c r="A1" s="4" t="s">
        <v>50</v>
      </c>
    </row>
    <row r="3" spans="1:2" ht="17" thickBot="1">
      <c r="A3" s="5" t="s">
        <v>51</v>
      </c>
      <c r="B3" s="5" t="s">
        <v>52</v>
      </c>
    </row>
    <row r="4" spans="1:2" ht="16" thickTop="1">
      <c r="A4" s="12">
        <v>0</v>
      </c>
      <c r="B4" s="12">
        <f>1/(1-A4)</f>
        <v>1</v>
      </c>
    </row>
    <row r="5" spans="1:2">
      <c r="A5" s="12">
        <v>0.1</v>
      </c>
      <c r="B5" s="12">
        <f t="shared" ref="B5:B16" si="0">1/(1-A5)</f>
        <v>1.1111111111111112</v>
      </c>
    </row>
    <row r="6" spans="1:2">
      <c r="A6" s="12">
        <v>0.2</v>
      </c>
      <c r="B6" s="12">
        <f t="shared" si="0"/>
        <v>1.25</v>
      </c>
    </row>
    <row r="7" spans="1:2">
      <c r="A7" s="12">
        <v>0.3</v>
      </c>
      <c r="B7" s="12">
        <f t="shared" si="0"/>
        <v>1.4285714285714286</v>
      </c>
    </row>
    <row r="8" spans="1:2">
      <c r="A8" s="12">
        <v>0.4</v>
      </c>
      <c r="B8" s="12">
        <f t="shared" si="0"/>
        <v>1.6666666666666667</v>
      </c>
    </row>
    <row r="9" spans="1:2">
      <c r="A9" s="12">
        <v>0.5</v>
      </c>
      <c r="B9" s="12">
        <f t="shared" si="0"/>
        <v>2</v>
      </c>
    </row>
    <row r="10" spans="1:2">
      <c r="A10" s="12">
        <v>0.6</v>
      </c>
      <c r="B10" s="12">
        <f t="shared" si="0"/>
        <v>2.5</v>
      </c>
    </row>
    <row r="11" spans="1:2">
      <c r="A11" s="12">
        <v>0.7</v>
      </c>
      <c r="B11" s="12">
        <f t="shared" si="0"/>
        <v>3.333333333333333</v>
      </c>
    </row>
    <row r="12" spans="1:2">
      <c r="A12" s="12">
        <v>0.8</v>
      </c>
      <c r="B12" s="12">
        <f t="shared" si="0"/>
        <v>5.0000000000000009</v>
      </c>
    </row>
    <row r="13" spans="1:2">
      <c r="A13" s="12">
        <v>0.9</v>
      </c>
      <c r="B13" s="12">
        <f t="shared" si="0"/>
        <v>10.000000000000002</v>
      </c>
    </row>
    <row r="14" spans="1:2">
      <c r="A14" s="12">
        <v>0.95</v>
      </c>
      <c r="B14" s="12">
        <f t="shared" si="0"/>
        <v>19.999999999999982</v>
      </c>
    </row>
    <row r="15" spans="1:2">
      <c r="A15" s="12">
        <v>0.97499999999999998</v>
      </c>
      <c r="B15" s="12">
        <f t="shared" si="0"/>
        <v>39.999999999999964</v>
      </c>
    </row>
    <row r="16" spans="1:2">
      <c r="A16" s="12">
        <v>0.99</v>
      </c>
      <c r="B16" s="12">
        <f t="shared" si="0"/>
        <v>99.999999999999915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B17" sqref="B17"/>
    </sheetView>
  </sheetViews>
  <sheetFormatPr baseColWidth="10" defaultRowHeight="15" x14ac:dyDescent="0"/>
  <cols>
    <col min="1" max="1" width="29.5" customWidth="1"/>
    <col min="2" max="2" width="18.83203125" bestFit="1" customWidth="1"/>
    <col min="3" max="3" width="13" bestFit="1" customWidth="1"/>
    <col min="4" max="4" width="10.5" bestFit="1" customWidth="1"/>
    <col min="5" max="5" width="12.5" bestFit="1" customWidth="1"/>
    <col min="6" max="6" width="12.33203125" bestFit="1" customWidth="1"/>
    <col min="7" max="7" width="13.1640625" bestFit="1" customWidth="1"/>
    <col min="8" max="8" width="8.6640625" bestFit="1" customWidth="1"/>
    <col min="9" max="9" width="12.33203125" bestFit="1" customWidth="1"/>
  </cols>
  <sheetData>
    <row r="1" spans="1:2" ht="22">
      <c r="A1" s="4" t="s">
        <v>53</v>
      </c>
    </row>
    <row r="3" spans="1:2" ht="20" thickBot="1">
      <c r="A3" s="8" t="s">
        <v>43</v>
      </c>
      <c r="B3" s="8"/>
    </row>
    <row r="4" spans="1:2" ht="16" thickTop="1"/>
    <row r="5" spans="1:2">
      <c r="A5" t="s">
        <v>0</v>
      </c>
      <c r="B5" s="18">
        <v>70000</v>
      </c>
    </row>
    <row r="7" spans="1:2">
      <c r="A7" t="s">
        <v>1</v>
      </c>
    </row>
    <row r="8" spans="1:2">
      <c r="A8" t="s">
        <v>3</v>
      </c>
      <c r="B8" s="18">
        <v>40000</v>
      </c>
    </row>
    <row r="9" spans="1:2">
      <c r="A9" t="s">
        <v>2</v>
      </c>
      <c r="B9" s="19">
        <v>0.6</v>
      </c>
    </row>
    <row r="10" spans="1:2">
      <c r="A10" t="s">
        <v>45</v>
      </c>
      <c r="B10" s="20">
        <f>B8*B9</f>
        <v>24000</v>
      </c>
    </row>
    <row r="12" spans="1:2">
      <c r="A12" t="s">
        <v>5</v>
      </c>
    </row>
    <row r="13" spans="1:2">
      <c r="A13" t="s">
        <v>46</v>
      </c>
      <c r="B13" s="18">
        <v>10000</v>
      </c>
    </row>
    <row r="14" spans="1:2">
      <c r="A14" t="s">
        <v>2</v>
      </c>
      <c r="B14" s="19">
        <v>0.6</v>
      </c>
    </row>
    <row r="15" spans="1:2">
      <c r="A15" t="s">
        <v>47</v>
      </c>
      <c r="B15" s="20">
        <f>B13*B14</f>
        <v>6000</v>
      </c>
    </row>
    <row r="17" spans="1:9">
      <c r="A17" t="s">
        <v>9</v>
      </c>
      <c r="B17" s="10">
        <v>0.2</v>
      </c>
    </row>
    <row r="19" spans="1:9">
      <c r="A19" t="s">
        <v>54</v>
      </c>
      <c r="B19" s="21">
        <v>0.15</v>
      </c>
    </row>
    <row r="22" spans="1:9" ht="20" thickBot="1">
      <c r="A22" s="8" t="s">
        <v>44</v>
      </c>
      <c r="B22" s="8"/>
      <c r="C22" s="8"/>
      <c r="D22" s="8"/>
      <c r="E22" s="8"/>
      <c r="F22" s="8"/>
      <c r="G22" s="8"/>
      <c r="H22" s="8"/>
      <c r="I22" s="8"/>
    </row>
    <row r="23" spans="1:9" ht="16" thickTop="1"/>
    <row r="25" spans="1:9" ht="17" thickBot="1">
      <c r="A25" s="16" t="s">
        <v>8</v>
      </c>
      <c r="B25" s="17" t="s">
        <v>10</v>
      </c>
      <c r="C25" s="17" t="s">
        <v>0</v>
      </c>
      <c r="D25" s="17" t="s">
        <v>11</v>
      </c>
      <c r="E25" s="17" t="s">
        <v>12</v>
      </c>
      <c r="F25" s="17" t="s">
        <v>14</v>
      </c>
      <c r="G25" s="17" t="s">
        <v>15</v>
      </c>
      <c r="H25" s="17" t="s">
        <v>16</v>
      </c>
      <c r="I25" s="17" t="s">
        <v>17</v>
      </c>
    </row>
    <row r="26" spans="1:9" ht="16" thickTop="1">
      <c r="A26" s="9">
        <v>1</v>
      </c>
      <c r="B26" s="13">
        <v>0</v>
      </c>
      <c r="C26" s="13">
        <f>B5</f>
        <v>70000</v>
      </c>
      <c r="D26" s="13">
        <f>$B$10</f>
        <v>24000</v>
      </c>
      <c r="E26" s="13">
        <f>B13</f>
        <v>10000</v>
      </c>
      <c r="F26" s="13"/>
      <c r="G26" s="13">
        <f>SUM(C26:F26)</f>
        <v>104000</v>
      </c>
      <c r="H26" s="13">
        <f>-B26*($B$19)</f>
        <v>0</v>
      </c>
      <c r="I26" s="13">
        <f>SUM(G26:H26)</f>
        <v>104000</v>
      </c>
    </row>
    <row r="27" spans="1:9">
      <c r="A27" s="9">
        <v>2</v>
      </c>
      <c r="B27" s="13">
        <f>B26+I26</f>
        <v>104000</v>
      </c>
      <c r="C27" s="13">
        <v>0</v>
      </c>
      <c r="D27" s="13">
        <f>D26</f>
        <v>24000</v>
      </c>
      <c r="E27" s="13">
        <f>E26</f>
        <v>10000</v>
      </c>
      <c r="F27" s="13">
        <f>G26*$B$17</f>
        <v>20800</v>
      </c>
      <c r="G27" s="13">
        <f>SUM(C27:F27)</f>
        <v>54800</v>
      </c>
      <c r="H27" s="13">
        <f t="shared" ref="H27:H37" si="0">-B27*($B$19)</f>
        <v>-15600</v>
      </c>
      <c r="I27" s="13">
        <f t="shared" ref="I27:I37" si="1">SUM(G27:H27)</f>
        <v>39200</v>
      </c>
    </row>
    <row r="28" spans="1:9">
      <c r="A28" s="9">
        <v>3</v>
      </c>
      <c r="B28" s="13">
        <f t="shared" ref="B28:B37" si="2">B27+I27</f>
        <v>143200</v>
      </c>
      <c r="C28" s="13">
        <v>0</v>
      </c>
      <c r="D28" s="13">
        <f t="shared" ref="D28:E37" si="3">D27</f>
        <v>24000</v>
      </c>
      <c r="E28" s="13">
        <f t="shared" si="3"/>
        <v>10000</v>
      </c>
      <c r="F28" s="13">
        <f>G27*$B$17</f>
        <v>10960</v>
      </c>
      <c r="G28" s="13">
        <f>SUM(C28:F28)</f>
        <v>44960</v>
      </c>
      <c r="H28" s="13">
        <f t="shared" si="0"/>
        <v>-21480</v>
      </c>
      <c r="I28" s="13">
        <f t="shared" si="1"/>
        <v>23480</v>
      </c>
    </row>
    <row r="29" spans="1:9">
      <c r="A29" s="9">
        <v>4</v>
      </c>
      <c r="B29" s="13">
        <f t="shared" si="2"/>
        <v>166680</v>
      </c>
      <c r="C29" s="13">
        <v>0</v>
      </c>
      <c r="D29" s="13">
        <f t="shared" si="3"/>
        <v>24000</v>
      </c>
      <c r="E29" s="13">
        <f t="shared" si="3"/>
        <v>10000</v>
      </c>
      <c r="F29" s="13">
        <f t="shared" ref="F29:F37" si="4">G28*$B$17</f>
        <v>8992</v>
      </c>
      <c r="G29" s="13">
        <f t="shared" ref="G29:G37" si="5">SUM(C29:F29)</f>
        <v>42992</v>
      </c>
      <c r="H29" s="13">
        <f t="shared" si="0"/>
        <v>-25002</v>
      </c>
      <c r="I29" s="13">
        <f t="shared" si="1"/>
        <v>17990</v>
      </c>
    </row>
    <row r="30" spans="1:9">
      <c r="A30" s="9">
        <v>5</v>
      </c>
      <c r="B30" s="13">
        <f t="shared" si="2"/>
        <v>184670</v>
      </c>
      <c r="C30" s="13">
        <v>0</v>
      </c>
      <c r="D30" s="13">
        <f t="shared" si="3"/>
        <v>24000</v>
      </c>
      <c r="E30" s="13">
        <f t="shared" si="3"/>
        <v>10000</v>
      </c>
      <c r="F30" s="13">
        <f t="shared" si="4"/>
        <v>8598.4</v>
      </c>
      <c r="G30" s="13">
        <f t="shared" si="5"/>
        <v>42598.400000000001</v>
      </c>
      <c r="H30" s="13">
        <f t="shared" si="0"/>
        <v>-27700.5</v>
      </c>
      <c r="I30" s="13">
        <f t="shared" si="1"/>
        <v>14897.900000000001</v>
      </c>
    </row>
    <row r="31" spans="1:9">
      <c r="A31" s="9">
        <v>6</v>
      </c>
      <c r="B31" s="13">
        <f t="shared" si="2"/>
        <v>199567.9</v>
      </c>
      <c r="C31" s="13">
        <v>0</v>
      </c>
      <c r="D31" s="13">
        <f t="shared" si="3"/>
        <v>24000</v>
      </c>
      <c r="E31" s="13">
        <f t="shared" si="3"/>
        <v>10000</v>
      </c>
      <c r="F31" s="13">
        <f t="shared" si="4"/>
        <v>8519.68</v>
      </c>
      <c r="G31" s="13">
        <f t="shared" si="5"/>
        <v>42519.68</v>
      </c>
      <c r="H31" s="13">
        <f t="shared" si="0"/>
        <v>-29935.184999999998</v>
      </c>
      <c r="I31" s="13">
        <f t="shared" si="1"/>
        <v>12584.495000000003</v>
      </c>
    </row>
    <row r="32" spans="1:9">
      <c r="A32" s="9">
        <v>7</v>
      </c>
      <c r="B32" s="13">
        <f t="shared" si="2"/>
        <v>212152.39499999999</v>
      </c>
      <c r="C32" s="13">
        <v>0</v>
      </c>
      <c r="D32" s="13">
        <f t="shared" si="3"/>
        <v>24000</v>
      </c>
      <c r="E32" s="13">
        <f t="shared" si="3"/>
        <v>10000</v>
      </c>
      <c r="F32" s="13">
        <f t="shared" si="4"/>
        <v>8503.9359999999997</v>
      </c>
      <c r="G32" s="13">
        <f t="shared" si="5"/>
        <v>42503.936000000002</v>
      </c>
      <c r="H32" s="13">
        <f t="shared" si="0"/>
        <v>-31822.859249999998</v>
      </c>
      <c r="I32" s="13">
        <f t="shared" si="1"/>
        <v>10681.076750000004</v>
      </c>
    </row>
    <row r="33" spans="1:9">
      <c r="A33" s="9">
        <v>8</v>
      </c>
      <c r="B33" s="13">
        <f t="shared" si="2"/>
        <v>222833.47175</v>
      </c>
      <c r="C33" s="13">
        <v>0</v>
      </c>
      <c r="D33" s="13">
        <f t="shared" si="3"/>
        <v>24000</v>
      </c>
      <c r="E33" s="13">
        <f t="shared" si="3"/>
        <v>10000</v>
      </c>
      <c r="F33" s="13">
        <f t="shared" si="4"/>
        <v>8500.7872000000007</v>
      </c>
      <c r="G33" s="13">
        <f t="shared" si="5"/>
        <v>42500.787199999999</v>
      </c>
      <c r="H33" s="13">
        <f t="shared" si="0"/>
        <v>-33425.020762499997</v>
      </c>
      <c r="I33" s="13">
        <f t="shared" si="1"/>
        <v>9075.7664375000022</v>
      </c>
    </row>
    <row r="34" spans="1:9">
      <c r="A34" s="9">
        <v>9</v>
      </c>
      <c r="B34" s="13">
        <f t="shared" si="2"/>
        <v>231909.23818749998</v>
      </c>
      <c r="C34" s="13">
        <v>0</v>
      </c>
      <c r="D34" s="13">
        <f t="shared" si="3"/>
        <v>24000</v>
      </c>
      <c r="E34" s="13">
        <f t="shared" si="3"/>
        <v>10000</v>
      </c>
      <c r="F34" s="13">
        <f t="shared" si="4"/>
        <v>8500.1574400000009</v>
      </c>
      <c r="G34" s="13">
        <f t="shared" si="5"/>
        <v>42500.157440000003</v>
      </c>
      <c r="H34" s="13">
        <f t="shared" si="0"/>
        <v>-34786.385728124995</v>
      </c>
      <c r="I34" s="13">
        <f t="shared" si="1"/>
        <v>7713.7717118750079</v>
      </c>
    </row>
    <row r="35" spans="1:9">
      <c r="A35" s="9">
        <v>10</v>
      </c>
      <c r="B35" s="13">
        <f t="shared" si="2"/>
        <v>239623.009899375</v>
      </c>
      <c r="C35" s="13">
        <v>0</v>
      </c>
      <c r="D35" s="13">
        <f t="shared" si="3"/>
        <v>24000</v>
      </c>
      <c r="E35" s="13">
        <f t="shared" si="3"/>
        <v>10000</v>
      </c>
      <c r="F35" s="13">
        <f t="shared" si="4"/>
        <v>8500.0314880000005</v>
      </c>
      <c r="G35" s="13">
        <f t="shared" si="5"/>
        <v>42500.031488000001</v>
      </c>
      <c r="H35" s="13">
        <f t="shared" si="0"/>
        <v>-35943.451484906247</v>
      </c>
      <c r="I35" s="13">
        <f t="shared" si="1"/>
        <v>6556.5800030937535</v>
      </c>
    </row>
    <row r="36" spans="1:9">
      <c r="A36" s="9">
        <v>11</v>
      </c>
      <c r="B36" s="13">
        <f t="shared" si="2"/>
        <v>246179.58990246875</v>
      </c>
      <c r="C36" s="13">
        <v>0</v>
      </c>
      <c r="D36" s="13">
        <f t="shared" si="3"/>
        <v>24000</v>
      </c>
      <c r="E36" s="13">
        <f t="shared" si="3"/>
        <v>10000</v>
      </c>
      <c r="F36" s="13">
        <f t="shared" si="4"/>
        <v>8500.0062976000008</v>
      </c>
      <c r="G36" s="13">
        <f t="shared" si="5"/>
        <v>42500.006297600004</v>
      </c>
      <c r="H36" s="13">
        <f t="shared" si="0"/>
        <v>-36926.938485370309</v>
      </c>
      <c r="I36" s="13">
        <f t="shared" si="1"/>
        <v>5573.0678122296958</v>
      </c>
    </row>
    <row r="37" spans="1:9">
      <c r="A37" s="9">
        <v>12</v>
      </c>
      <c r="B37" s="13">
        <f t="shared" si="2"/>
        <v>251752.65771469846</v>
      </c>
      <c r="C37" s="13">
        <v>0</v>
      </c>
      <c r="D37" s="13">
        <f t="shared" si="3"/>
        <v>24000</v>
      </c>
      <c r="E37" s="13">
        <f t="shared" si="3"/>
        <v>10000</v>
      </c>
      <c r="F37" s="13">
        <f t="shared" si="4"/>
        <v>8500.0012595200005</v>
      </c>
      <c r="G37" s="13">
        <f t="shared" si="5"/>
        <v>42500.001259520002</v>
      </c>
      <c r="H37" s="13">
        <f t="shared" si="0"/>
        <v>-37762.898657204765</v>
      </c>
      <c r="I37" s="13">
        <f t="shared" si="1"/>
        <v>4737.1026023152372</v>
      </c>
    </row>
    <row r="38" spans="1:9">
      <c r="A38" s="9">
        <v>13</v>
      </c>
      <c r="B38" s="13">
        <f t="shared" ref="B38:B49" si="6">B37+I37</f>
        <v>256489.76031701372</v>
      </c>
      <c r="C38" s="13">
        <v>0</v>
      </c>
      <c r="D38" s="13">
        <f t="shared" ref="D38:E38" si="7">D37</f>
        <v>24000</v>
      </c>
      <c r="E38" s="13">
        <f t="shared" si="7"/>
        <v>10000</v>
      </c>
      <c r="F38" s="13">
        <f t="shared" ref="F38:F49" si="8">G37*$B$17</f>
        <v>8500.0002519040008</v>
      </c>
      <c r="G38" s="13">
        <f t="shared" ref="G38:G49" si="9">SUM(C38:F38)</f>
        <v>42500.000251903999</v>
      </c>
      <c r="H38" s="13">
        <f t="shared" ref="H38:H49" si="10">-B38*($B$19)</f>
        <v>-38473.464047552057</v>
      </c>
      <c r="I38" s="13">
        <f t="shared" ref="I38:I49" si="11">SUM(G38:H38)</f>
        <v>4026.5362043519417</v>
      </c>
    </row>
    <row r="39" spans="1:9">
      <c r="A39" s="9">
        <v>14</v>
      </c>
      <c r="B39" s="13">
        <f t="shared" si="6"/>
        <v>260516.29652136564</v>
      </c>
      <c r="C39" s="13">
        <v>0</v>
      </c>
      <c r="D39" s="13">
        <f t="shared" ref="D39:E39" si="12">D38</f>
        <v>24000</v>
      </c>
      <c r="E39" s="13">
        <f t="shared" si="12"/>
        <v>10000</v>
      </c>
      <c r="F39" s="13">
        <f t="shared" si="8"/>
        <v>8500.0000503808005</v>
      </c>
      <c r="G39" s="13">
        <f t="shared" si="9"/>
        <v>42500.000050380797</v>
      </c>
      <c r="H39" s="13">
        <f t="shared" si="10"/>
        <v>-39077.444478204845</v>
      </c>
      <c r="I39" s="13">
        <f t="shared" si="11"/>
        <v>3422.555572175952</v>
      </c>
    </row>
    <row r="40" spans="1:9">
      <c r="A40" s="9">
        <v>15</v>
      </c>
      <c r="B40" s="13">
        <f t="shared" si="6"/>
        <v>263938.85209354159</v>
      </c>
      <c r="C40" s="13">
        <v>0</v>
      </c>
      <c r="D40" s="13">
        <f t="shared" ref="D40:E40" si="13">D39</f>
        <v>24000</v>
      </c>
      <c r="E40" s="13">
        <f t="shared" si="13"/>
        <v>10000</v>
      </c>
      <c r="F40" s="13">
        <f t="shared" si="8"/>
        <v>8500.000010076159</v>
      </c>
      <c r="G40" s="13">
        <f t="shared" si="9"/>
        <v>42500.000010076161</v>
      </c>
      <c r="H40" s="13">
        <f t="shared" si="10"/>
        <v>-39590.82781403124</v>
      </c>
      <c r="I40" s="13">
        <f t="shared" si="11"/>
        <v>2909.1721960449213</v>
      </c>
    </row>
    <row r="41" spans="1:9">
      <c r="A41" s="9">
        <v>16</v>
      </c>
      <c r="B41" s="13">
        <f t="shared" si="6"/>
        <v>266848.02428958652</v>
      </c>
      <c r="C41" s="13">
        <v>0</v>
      </c>
      <c r="D41" s="13">
        <f t="shared" ref="D41:E41" si="14">D40</f>
        <v>24000</v>
      </c>
      <c r="E41" s="13">
        <f t="shared" si="14"/>
        <v>10000</v>
      </c>
      <c r="F41" s="13">
        <f t="shared" si="8"/>
        <v>8500.0000020152329</v>
      </c>
      <c r="G41" s="13">
        <f t="shared" si="9"/>
        <v>42500.000002015237</v>
      </c>
      <c r="H41" s="13">
        <f t="shared" si="10"/>
        <v>-40027.203643437977</v>
      </c>
      <c r="I41" s="13">
        <f t="shared" si="11"/>
        <v>2472.7963585772595</v>
      </c>
    </row>
    <row r="42" spans="1:9">
      <c r="A42" s="9">
        <v>17</v>
      </c>
      <c r="B42" s="13">
        <f t="shared" si="6"/>
        <v>269320.82064816379</v>
      </c>
      <c r="C42" s="13">
        <v>0</v>
      </c>
      <c r="D42" s="13">
        <f t="shared" ref="D42:E42" si="15">D41</f>
        <v>24000</v>
      </c>
      <c r="E42" s="13">
        <f t="shared" si="15"/>
        <v>10000</v>
      </c>
      <c r="F42" s="13">
        <f t="shared" si="8"/>
        <v>8500.000000403048</v>
      </c>
      <c r="G42" s="13">
        <f t="shared" si="9"/>
        <v>42500.000000403044</v>
      </c>
      <c r="H42" s="13">
        <f t="shared" si="10"/>
        <v>-40398.123097224568</v>
      </c>
      <c r="I42" s="13">
        <f t="shared" si="11"/>
        <v>2101.8769031784759</v>
      </c>
    </row>
    <row r="43" spans="1:9">
      <c r="A43" s="9">
        <v>18</v>
      </c>
      <c r="B43" s="13">
        <f t="shared" si="6"/>
        <v>271422.69755134225</v>
      </c>
      <c r="C43" s="13">
        <v>0</v>
      </c>
      <c r="D43" s="13">
        <f t="shared" ref="D43:E43" si="16">D42</f>
        <v>24000</v>
      </c>
      <c r="E43" s="13">
        <f t="shared" si="16"/>
        <v>10000</v>
      </c>
      <c r="F43" s="13">
        <f t="shared" si="8"/>
        <v>8500.0000000806085</v>
      </c>
      <c r="G43" s="13">
        <f t="shared" si="9"/>
        <v>42500.00000008061</v>
      </c>
      <c r="H43" s="13">
        <f t="shared" si="10"/>
        <v>-40713.404632701335</v>
      </c>
      <c r="I43" s="13">
        <f t="shared" si="11"/>
        <v>1786.5953673792756</v>
      </c>
    </row>
    <row r="44" spans="1:9">
      <c r="A44" s="9">
        <v>19</v>
      </c>
      <c r="B44" s="13">
        <f t="shared" si="6"/>
        <v>273209.2929187215</v>
      </c>
      <c r="C44" s="13">
        <v>0</v>
      </c>
      <c r="D44" s="13">
        <f t="shared" ref="D44:E44" si="17">D43</f>
        <v>24000</v>
      </c>
      <c r="E44" s="13">
        <f t="shared" si="17"/>
        <v>10000</v>
      </c>
      <c r="F44" s="13">
        <f t="shared" si="8"/>
        <v>8500.0000000161217</v>
      </c>
      <c r="G44" s="13">
        <f t="shared" si="9"/>
        <v>42500.000000016124</v>
      </c>
      <c r="H44" s="13">
        <f t="shared" si="10"/>
        <v>-40981.393937808221</v>
      </c>
      <c r="I44" s="13">
        <f t="shared" si="11"/>
        <v>1518.6060622079021</v>
      </c>
    </row>
    <row r="45" spans="1:9">
      <c r="A45" s="9">
        <v>20</v>
      </c>
      <c r="B45" s="13">
        <f t="shared" si="6"/>
        <v>274727.8989809294</v>
      </c>
      <c r="C45" s="13">
        <v>0</v>
      </c>
      <c r="D45" s="13">
        <f t="shared" ref="D45:E45" si="18">D44</f>
        <v>24000</v>
      </c>
      <c r="E45" s="13">
        <f t="shared" si="18"/>
        <v>10000</v>
      </c>
      <c r="F45" s="13">
        <f t="shared" si="8"/>
        <v>8500.0000000032251</v>
      </c>
      <c r="G45" s="13">
        <f t="shared" si="9"/>
        <v>42500.000000003223</v>
      </c>
      <c r="H45" s="13">
        <f t="shared" si="10"/>
        <v>-41209.184847139411</v>
      </c>
      <c r="I45" s="13">
        <f t="shared" si="11"/>
        <v>1290.8151528638118</v>
      </c>
    </row>
    <row r="46" spans="1:9">
      <c r="A46" s="9">
        <v>21</v>
      </c>
      <c r="B46" s="13">
        <f t="shared" si="6"/>
        <v>276018.7141337932</v>
      </c>
      <c r="C46" s="13">
        <v>0</v>
      </c>
      <c r="D46" s="13">
        <f t="shared" ref="D46:E46" si="19">D45</f>
        <v>24000</v>
      </c>
      <c r="E46" s="13">
        <f t="shared" si="19"/>
        <v>10000</v>
      </c>
      <c r="F46" s="13">
        <f t="shared" si="8"/>
        <v>8500.0000000006457</v>
      </c>
      <c r="G46" s="13">
        <f t="shared" si="9"/>
        <v>42500.000000000648</v>
      </c>
      <c r="H46" s="13">
        <f t="shared" si="10"/>
        <v>-41402.807120068981</v>
      </c>
      <c r="I46" s="13">
        <f t="shared" si="11"/>
        <v>1097.1928799316665</v>
      </c>
    </row>
    <row r="47" spans="1:9">
      <c r="A47" s="9">
        <v>22</v>
      </c>
      <c r="B47" s="13">
        <f t="shared" si="6"/>
        <v>277115.90701372485</v>
      </c>
      <c r="C47" s="13">
        <v>0</v>
      </c>
      <c r="D47" s="13">
        <f t="shared" ref="D47:E47" si="20">D46</f>
        <v>24000</v>
      </c>
      <c r="E47" s="13">
        <f t="shared" si="20"/>
        <v>10000</v>
      </c>
      <c r="F47" s="13">
        <f t="shared" si="8"/>
        <v>8500.0000000001291</v>
      </c>
      <c r="G47" s="13">
        <f t="shared" si="9"/>
        <v>42500.000000000131</v>
      </c>
      <c r="H47" s="13">
        <f t="shared" si="10"/>
        <v>-41567.386052058726</v>
      </c>
      <c r="I47" s="13">
        <f t="shared" si="11"/>
        <v>932.61394794140506</v>
      </c>
    </row>
    <row r="48" spans="1:9">
      <c r="A48" s="9">
        <v>23</v>
      </c>
      <c r="B48" s="13">
        <f t="shared" si="6"/>
        <v>278048.52096166625</v>
      </c>
      <c r="C48" s="13">
        <v>0</v>
      </c>
      <c r="D48" s="13">
        <f t="shared" ref="D48:E48" si="21">D47</f>
        <v>24000</v>
      </c>
      <c r="E48" s="13">
        <f t="shared" si="21"/>
        <v>10000</v>
      </c>
      <c r="F48" s="13">
        <f t="shared" si="8"/>
        <v>8500.0000000000273</v>
      </c>
      <c r="G48" s="13">
        <f t="shared" si="9"/>
        <v>42500.000000000029</v>
      </c>
      <c r="H48" s="13">
        <f t="shared" si="10"/>
        <v>-41707.278144249933</v>
      </c>
      <c r="I48" s="13">
        <f t="shared" si="11"/>
        <v>792.72185575009644</v>
      </c>
    </row>
    <row r="49" spans="1:9">
      <c r="A49" s="9">
        <v>24</v>
      </c>
      <c r="B49" s="13">
        <f t="shared" si="6"/>
        <v>278841.24281741632</v>
      </c>
      <c r="C49" s="13">
        <v>0</v>
      </c>
      <c r="D49" s="13">
        <f t="shared" ref="D49:E49" si="22">D48</f>
        <v>24000</v>
      </c>
      <c r="E49" s="13">
        <f t="shared" si="22"/>
        <v>10000</v>
      </c>
      <c r="F49" s="13">
        <f t="shared" si="8"/>
        <v>8500.0000000000055</v>
      </c>
      <c r="G49" s="13">
        <f t="shared" si="9"/>
        <v>42500.000000000007</v>
      </c>
      <c r="H49" s="13">
        <f t="shared" si="10"/>
        <v>-41826.186422612445</v>
      </c>
      <c r="I49" s="13">
        <f t="shared" si="11"/>
        <v>673.81357738756196</v>
      </c>
    </row>
    <row r="50" spans="1:9">
      <c r="A50" s="9"/>
      <c r="B50" s="13"/>
      <c r="C50" s="13"/>
      <c r="D50" s="13"/>
      <c r="E50" s="13"/>
      <c r="F50" s="13"/>
      <c r="G50" s="13"/>
      <c r="H50" s="13"/>
      <c r="I50" s="13"/>
    </row>
    <row r="51" spans="1:9">
      <c r="A51" s="9"/>
      <c r="B51" s="13"/>
      <c r="C51" s="13"/>
      <c r="D51" s="13"/>
      <c r="E51" s="13"/>
      <c r="F51" s="13"/>
      <c r="G51" s="13"/>
      <c r="H51" s="13"/>
      <c r="I51" s="13"/>
    </row>
    <row r="52" spans="1:9">
      <c r="A52" s="9"/>
      <c r="B52" s="13"/>
      <c r="C52" s="13"/>
      <c r="D52" s="13"/>
      <c r="E52" s="13"/>
      <c r="F52" s="13"/>
      <c r="G52" s="13"/>
      <c r="H52" s="13"/>
      <c r="I52" s="13"/>
    </row>
    <row r="53" spans="1:9">
      <c r="A53" s="9"/>
      <c r="B53" s="13"/>
      <c r="C53" s="13"/>
      <c r="D53" s="13"/>
      <c r="E53" s="13"/>
      <c r="F53" s="13"/>
      <c r="G53" s="13"/>
      <c r="H53" s="13"/>
      <c r="I53" s="13"/>
    </row>
    <row r="54" spans="1:9">
      <c r="A54" s="9"/>
      <c r="B54" s="13"/>
      <c r="C54" s="13"/>
      <c r="D54" s="13"/>
      <c r="E54" s="13"/>
      <c r="F54" s="13"/>
      <c r="G54" s="13"/>
      <c r="H54" s="13"/>
      <c r="I54" s="13"/>
    </row>
    <row r="55" spans="1:9">
      <c r="A55" s="9"/>
      <c r="B55" s="13"/>
      <c r="C55" s="13"/>
      <c r="D55" s="13"/>
      <c r="E55" s="13"/>
      <c r="F55" s="13"/>
      <c r="G55" s="13"/>
      <c r="H55" s="13"/>
      <c r="I55" s="13"/>
    </row>
    <row r="56" spans="1:9">
      <c r="A56" s="9"/>
      <c r="B56" s="13"/>
      <c r="C56" s="13"/>
      <c r="D56" s="13"/>
      <c r="E56" s="13"/>
      <c r="F56" s="13"/>
      <c r="G56" s="13"/>
      <c r="H56" s="13"/>
      <c r="I56" s="13"/>
    </row>
    <row r="57" spans="1:9">
      <c r="A57" s="9"/>
      <c r="B57" s="13"/>
      <c r="C57" s="13"/>
      <c r="D57" s="13"/>
      <c r="E57" s="13"/>
      <c r="F57" s="13"/>
      <c r="G57" s="13"/>
      <c r="H57" s="13"/>
      <c r="I57" s="1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A4" sqref="A4"/>
    </sheetView>
  </sheetViews>
  <sheetFormatPr baseColWidth="10" defaultRowHeight="15" x14ac:dyDescent="0"/>
  <cols>
    <col min="1" max="1" width="13.6640625" customWidth="1"/>
    <col min="2" max="2" width="13.83203125" customWidth="1"/>
  </cols>
  <sheetData>
    <row r="1" spans="1:6" ht="22">
      <c r="A1" s="4" t="s">
        <v>55</v>
      </c>
    </row>
    <row r="3" spans="1:6" ht="17" thickBot="1">
      <c r="A3" s="16" t="s">
        <v>56</v>
      </c>
      <c r="B3" s="17" t="s">
        <v>57</v>
      </c>
    </row>
    <row r="4" spans="1:6" ht="16" thickTop="1">
      <c r="A4" s="22">
        <v>1</v>
      </c>
      <c r="B4" s="3">
        <v>0.81</v>
      </c>
      <c r="C4" s="23"/>
      <c r="D4" s="3"/>
      <c r="F4" s="12"/>
    </row>
    <row r="5" spans="1:6">
      <c r="A5" s="22">
        <v>2</v>
      </c>
      <c r="B5" s="3">
        <v>0.74</v>
      </c>
      <c r="C5" s="23"/>
      <c r="D5" s="3"/>
      <c r="F5" s="12"/>
    </row>
    <row r="6" spans="1:6">
      <c r="A6" s="22">
        <v>3</v>
      </c>
      <c r="B6" s="3">
        <v>0.82</v>
      </c>
      <c r="C6" s="23"/>
      <c r="D6" s="3"/>
      <c r="F6" s="12"/>
    </row>
    <row r="7" spans="1:6">
      <c r="A7" s="22">
        <v>4</v>
      </c>
      <c r="B7" s="3">
        <v>0.65</v>
      </c>
      <c r="C7" s="23"/>
      <c r="D7" s="3"/>
      <c r="F7" s="12"/>
    </row>
    <row r="8" spans="1:6">
      <c r="A8" s="22">
        <v>5</v>
      </c>
      <c r="B8" s="3">
        <v>0.64</v>
      </c>
      <c r="C8" s="23"/>
      <c r="D8" s="3"/>
      <c r="F8" s="12"/>
    </row>
    <row r="9" spans="1:6">
      <c r="A9" s="22">
        <v>6</v>
      </c>
      <c r="B9" s="3">
        <v>0.62</v>
      </c>
      <c r="C9" s="23"/>
      <c r="D9" s="3"/>
      <c r="F9" s="12"/>
    </row>
    <row r="10" spans="1:6">
      <c r="A10" s="22">
        <v>7</v>
      </c>
      <c r="B10" s="3">
        <v>0.57999999999999996</v>
      </c>
      <c r="C10" s="23"/>
      <c r="D10" s="3"/>
      <c r="F10" s="12"/>
    </row>
    <row r="11" spans="1:6">
      <c r="A11" s="22">
        <v>8</v>
      </c>
      <c r="B11" s="3">
        <v>0.53</v>
      </c>
      <c r="C11" s="23"/>
      <c r="D11" s="3"/>
      <c r="F11" s="12"/>
    </row>
    <row r="12" spans="1:6">
      <c r="A12" s="22">
        <v>9</v>
      </c>
      <c r="B12" s="3">
        <v>0.57999999999999996</v>
      </c>
      <c r="C12" s="23"/>
      <c r="D12" s="3"/>
      <c r="F12" s="12"/>
    </row>
    <row r="13" spans="1:6">
      <c r="A13" s="22">
        <v>10</v>
      </c>
      <c r="B13" s="3">
        <v>0.54</v>
      </c>
      <c r="C13" s="23"/>
      <c r="D13" s="3"/>
      <c r="F13" s="12"/>
    </row>
    <row r="14" spans="1:6">
      <c r="A14" s="22">
        <v>11</v>
      </c>
      <c r="B14" s="3">
        <v>0.54</v>
      </c>
      <c r="C14" s="23"/>
      <c r="D14" s="3"/>
      <c r="F14" s="12"/>
    </row>
    <row r="15" spans="1:6">
      <c r="A15" s="22">
        <v>12</v>
      </c>
      <c r="B15" s="3">
        <v>0.55000000000000004</v>
      </c>
      <c r="C15" s="23"/>
      <c r="D15" s="3"/>
      <c r="F15" s="12"/>
    </row>
    <row r="16" spans="1:6">
      <c r="A16" s="22">
        <v>13</v>
      </c>
      <c r="B16" s="3">
        <v>0.47</v>
      </c>
      <c r="C16" s="23"/>
      <c r="D16" s="3"/>
      <c r="F16" s="12"/>
    </row>
    <row r="17" spans="1:4">
      <c r="A17" s="22">
        <v>14</v>
      </c>
      <c r="B17" s="3">
        <v>0.47</v>
      </c>
      <c r="C17" s="23"/>
      <c r="D17" s="3"/>
    </row>
    <row r="18" spans="1:4">
      <c r="A18" s="22">
        <v>15</v>
      </c>
      <c r="B18" s="3">
        <v>0.43</v>
      </c>
      <c r="C18" s="23"/>
      <c r="D18" s="3"/>
    </row>
    <row r="19" spans="1:4">
      <c r="A19" s="22">
        <v>16</v>
      </c>
      <c r="B19" s="3">
        <v>0.48</v>
      </c>
      <c r="C19" s="23"/>
      <c r="D19" s="3"/>
    </row>
    <row r="20" spans="1:4">
      <c r="A20" s="22">
        <v>17</v>
      </c>
      <c r="B20" s="3">
        <v>0.49</v>
      </c>
      <c r="C20" s="23"/>
      <c r="D20" s="3"/>
    </row>
    <row r="21" spans="1:4">
      <c r="A21" s="22">
        <v>18</v>
      </c>
      <c r="B21" s="3">
        <v>0.48</v>
      </c>
      <c r="C21" s="23"/>
      <c r="D21" s="3"/>
    </row>
    <row r="22" spans="1:4">
      <c r="A22" s="22">
        <v>19</v>
      </c>
      <c r="B22" s="3">
        <v>0.49</v>
      </c>
      <c r="C22" s="23"/>
      <c r="D22" s="3"/>
    </row>
    <row r="23" spans="1:4">
      <c r="A23" s="22">
        <v>20</v>
      </c>
      <c r="B23" s="3">
        <v>0.49</v>
      </c>
      <c r="C23" s="23"/>
      <c r="D23" s="3"/>
    </row>
    <row r="24" spans="1:4">
      <c r="A24" s="22">
        <v>21</v>
      </c>
      <c r="B24" s="3">
        <v>0.45</v>
      </c>
      <c r="C24" s="23"/>
      <c r="D24" s="3"/>
    </row>
    <row r="25" spans="1:4">
      <c r="A25" s="22">
        <v>22</v>
      </c>
      <c r="B25" s="3">
        <v>0.45</v>
      </c>
      <c r="C25" s="23"/>
      <c r="D25" s="3"/>
    </row>
    <row r="26" spans="1:4">
      <c r="A26" s="22">
        <v>23</v>
      </c>
      <c r="B26" s="3">
        <v>0.44</v>
      </c>
      <c r="C26" s="23"/>
      <c r="D26" s="3"/>
    </row>
    <row r="27" spans="1:4">
      <c r="A27" s="22">
        <v>24</v>
      </c>
      <c r="B27" s="3">
        <v>0.39</v>
      </c>
      <c r="C27" s="23"/>
      <c r="D27" s="3"/>
    </row>
    <row r="28" spans="1:4">
      <c r="A28" s="22">
        <v>25</v>
      </c>
      <c r="B28" s="3">
        <v>0.39</v>
      </c>
      <c r="C28" s="23"/>
      <c r="D28" s="3"/>
    </row>
    <row r="29" spans="1:4">
      <c r="A29" s="22">
        <v>26</v>
      </c>
      <c r="B29" s="3">
        <v>0.38</v>
      </c>
      <c r="C29" s="23"/>
      <c r="D29" s="3"/>
    </row>
    <row r="30" spans="1:4">
      <c r="A30" s="22">
        <v>27</v>
      </c>
      <c r="B30" s="3">
        <v>0.39</v>
      </c>
      <c r="C30" s="23"/>
      <c r="D30" s="3"/>
    </row>
    <row r="31" spans="1:4">
      <c r="A31" s="22">
        <v>28</v>
      </c>
      <c r="B31" s="3">
        <v>0.4</v>
      </c>
      <c r="D31" s="3"/>
    </row>
    <row r="32" spans="1:4">
      <c r="A32" s="22">
        <v>29</v>
      </c>
      <c r="B32" s="3">
        <v>0.41</v>
      </c>
      <c r="D32" s="3"/>
    </row>
    <row r="33" spans="1:4">
      <c r="A33" s="22">
        <v>30</v>
      </c>
      <c r="B33" s="3">
        <v>0.42</v>
      </c>
      <c r="D33" s="3"/>
    </row>
    <row r="34" spans="1:4">
      <c r="A34" s="22">
        <v>31</v>
      </c>
      <c r="B34" s="3">
        <v>0.45</v>
      </c>
      <c r="D34" s="3"/>
    </row>
    <row r="35" spans="1:4">
      <c r="A35" s="22">
        <v>32</v>
      </c>
      <c r="B35" s="3">
        <v>0.4</v>
      </c>
      <c r="D35" s="3"/>
    </row>
    <row r="36" spans="1:4">
      <c r="A36" s="22">
        <v>33</v>
      </c>
      <c r="B36" s="3">
        <v>0.42</v>
      </c>
      <c r="D36" s="3"/>
    </row>
    <row r="37" spans="1:4">
      <c r="A37" s="22">
        <v>34</v>
      </c>
      <c r="B37" s="3">
        <v>0.37</v>
      </c>
      <c r="D37" s="3"/>
    </row>
    <row r="38" spans="1:4">
      <c r="A38" s="22">
        <v>35</v>
      </c>
      <c r="B38" s="3">
        <v>0.38</v>
      </c>
      <c r="D38" s="3"/>
    </row>
    <row r="39" spans="1:4">
      <c r="A39" s="22">
        <v>36</v>
      </c>
      <c r="B39" s="3">
        <v>0.4</v>
      </c>
      <c r="D39" s="3"/>
    </row>
    <row r="40" spans="1:4">
      <c r="A40" s="22"/>
    </row>
    <row r="41" spans="1:4">
      <c r="A41" s="22"/>
    </row>
    <row r="42" spans="1:4">
      <c r="A42" s="22"/>
    </row>
    <row r="43" spans="1:4">
      <c r="A43" s="22"/>
    </row>
    <row r="44" spans="1:4">
      <c r="A44" s="22"/>
    </row>
    <row r="45" spans="1:4">
      <c r="A45" s="22"/>
    </row>
    <row r="46" spans="1:4">
      <c r="A46" s="22"/>
    </row>
    <row r="47" spans="1:4">
      <c r="A47" s="22"/>
    </row>
    <row r="48" spans="1:4">
      <c r="A48" s="22"/>
    </row>
    <row r="49" spans="1:1">
      <c r="A49" s="22"/>
    </row>
    <row r="50" spans="1:1">
      <c r="A50" s="22"/>
    </row>
    <row r="51" spans="1:1">
      <c r="A51" s="22"/>
    </row>
    <row r="52" spans="1:1">
      <c r="A52" s="22"/>
    </row>
    <row r="53" spans="1:1">
      <c r="A53" s="22"/>
    </row>
    <row r="54" spans="1:1">
      <c r="A54" s="22"/>
    </row>
    <row r="55" spans="1:1">
      <c r="A55" s="2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A4" sqref="A4"/>
    </sheetView>
  </sheetViews>
  <sheetFormatPr baseColWidth="10" defaultRowHeight="15" x14ac:dyDescent="0"/>
  <cols>
    <col min="1" max="1" width="13.6640625" customWidth="1"/>
    <col min="2" max="2" width="13.83203125" customWidth="1"/>
  </cols>
  <sheetData>
    <row r="1" spans="1:6" ht="22">
      <c r="A1" s="4" t="s">
        <v>58</v>
      </c>
    </row>
    <row r="3" spans="1:6" ht="17" thickBot="1">
      <c r="A3" s="16" t="s">
        <v>8</v>
      </c>
      <c r="B3" s="17" t="s">
        <v>59</v>
      </c>
    </row>
    <row r="4" spans="1:6" ht="16" thickTop="1">
      <c r="A4" s="22">
        <v>1</v>
      </c>
      <c r="B4" s="24">
        <v>0.2</v>
      </c>
      <c r="C4" s="23"/>
      <c r="D4" s="3"/>
      <c r="F4" s="12"/>
    </row>
    <row r="5" spans="1:6">
      <c r="A5" s="22">
        <v>2</v>
      </c>
      <c r="B5" s="24">
        <f>B4/2</f>
        <v>0.1</v>
      </c>
      <c r="C5" s="23"/>
      <c r="D5" s="3"/>
      <c r="F5" s="12"/>
    </row>
    <row r="6" spans="1:6">
      <c r="A6" s="22">
        <v>3</v>
      </c>
      <c r="B6" s="24">
        <f t="shared" ref="B6:B9" si="0">B5/2</f>
        <v>0.05</v>
      </c>
      <c r="C6" s="23"/>
      <c r="D6" s="3"/>
      <c r="F6" s="12"/>
    </row>
    <row r="7" spans="1:6">
      <c r="A7" s="22">
        <v>4</v>
      </c>
      <c r="B7" s="24">
        <f t="shared" si="0"/>
        <v>2.5000000000000001E-2</v>
      </c>
      <c r="C7" s="23"/>
      <c r="D7" s="3"/>
      <c r="F7" s="12"/>
    </row>
    <row r="8" spans="1:6">
      <c r="A8" s="22">
        <v>5</v>
      </c>
      <c r="B8" s="24">
        <f t="shared" si="0"/>
        <v>1.2500000000000001E-2</v>
      </c>
      <c r="C8" s="23"/>
      <c r="D8" s="3"/>
      <c r="F8" s="12"/>
    </row>
    <row r="9" spans="1:6">
      <c r="A9" s="22">
        <v>6</v>
      </c>
      <c r="B9" s="24">
        <f t="shared" si="0"/>
        <v>6.2500000000000003E-3</v>
      </c>
      <c r="C9" s="23"/>
      <c r="D9" s="3"/>
      <c r="F9" s="12"/>
    </row>
    <row r="10" spans="1:6">
      <c r="A10" s="22"/>
      <c r="B10" s="24"/>
      <c r="C10" s="23"/>
      <c r="D10" s="3"/>
      <c r="F10" s="12"/>
    </row>
    <row r="11" spans="1:6">
      <c r="A11" s="22"/>
      <c r="B11" s="24"/>
      <c r="C11" s="23"/>
      <c r="D11" s="3"/>
      <c r="F11" s="12"/>
    </row>
    <row r="12" spans="1:6">
      <c r="A12" s="22"/>
      <c r="B12" s="24"/>
      <c r="C12" s="23"/>
      <c r="D12" s="3"/>
      <c r="F12" s="12"/>
    </row>
    <row r="13" spans="1:6">
      <c r="A13" s="22"/>
      <c r="B13" s="24"/>
      <c r="C13" s="23"/>
      <c r="D13" s="3"/>
      <c r="F13" s="12"/>
    </row>
    <row r="14" spans="1:6">
      <c r="A14" s="22"/>
      <c r="B14" s="24"/>
      <c r="C14" s="23"/>
      <c r="D14" s="3"/>
      <c r="F14" s="12"/>
    </row>
    <row r="15" spans="1:6">
      <c r="A15" s="22"/>
      <c r="B15" s="24"/>
      <c r="C15" s="23"/>
      <c r="D15" s="3"/>
      <c r="F15" s="12"/>
    </row>
    <row r="16" spans="1:6">
      <c r="A16" s="22"/>
      <c r="B16" s="24"/>
      <c r="C16" s="23"/>
      <c r="D16" s="3"/>
      <c r="F16" s="12"/>
    </row>
    <row r="17" spans="1:4">
      <c r="A17" s="22"/>
      <c r="B17" s="24"/>
      <c r="C17" s="23"/>
      <c r="D17" s="3"/>
    </row>
    <row r="18" spans="1:4">
      <c r="A18" s="22"/>
      <c r="B18" s="24"/>
      <c r="C18" s="23"/>
      <c r="D18" s="3"/>
    </row>
    <row r="19" spans="1:4">
      <c r="A19" s="22"/>
      <c r="B19" s="24"/>
      <c r="C19" s="23"/>
      <c r="D19" s="3"/>
    </row>
    <row r="20" spans="1:4">
      <c r="A20" s="22"/>
      <c r="B20" s="24"/>
      <c r="C20" s="23"/>
      <c r="D20" s="3"/>
    </row>
    <row r="21" spans="1:4">
      <c r="A21" s="22"/>
      <c r="B21" s="24"/>
      <c r="C21" s="23"/>
      <c r="D21" s="3"/>
    </row>
    <row r="22" spans="1:4">
      <c r="A22" s="22"/>
      <c r="B22" s="24"/>
      <c r="C22" s="23"/>
      <c r="D22" s="3"/>
    </row>
    <row r="23" spans="1:4">
      <c r="A23" s="22"/>
      <c r="B23" s="24"/>
      <c r="C23" s="23"/>
      <c r="D23" s="3"/>
    </row>
    <row r="24" spans="1:4">
      <c r="A24" s="22"/>
      <c r="B24" s="24"/>
      <c r="C24" s="23"/>
      <c r="D24" s="3"/>
    </row>
    <row r="25" spans="1:4">
      <c r="A25" s="22"/>
      <c r="B25" s="24"/>
      <c r="C25" s="23"/>
      <c r="D25" s="3"/>
    </row>
    <row r="26" spans="1:4">
      <c r="A26" s="22"/>
      <c r="B26" s="24"/>
      <c r="C26" s="23"/>
      <c r="D26" s="3"/>
    </row>
    <row r="27" spans="1:4">
      <c r="A27" s="22"/>
      <c r="B27" s="24"/>
      <c r="C27" s="23"/>
      <c r="D27" s="3"/>
    </row>
    <row r="28" spans="1:4">
      <c r="A28" s="22"/>
      <c r="B28" s="24"/>
      <c r="C28" s="23"/>
      <c r="D28" s="3"/>
    </row>
    <row r="29" spans="1:4">
      <c r="A29" s="22"/>
      <c r="B29" s="24"/>
      <c r="C29" s="23"/>
      <c r="D29" s="3"/>
    </row>
    <row r="30" spans="1:4">
      <c r="A30" s="22"/>
      <c r="B30" s="24"/>
      <c r="C30" s="23"/>
      <c r="D30" s="3"/>
    </row>
    <row r="31" spans="1:4">
      <c r="A31" s="22"/>
      <c r="B31" s="24"/>
      <c r="D31" s="3"/>
    </row>
    <row r="32" spans="1:4">
      <c r="A32" s="22"/>
      <c r="B32" s="24"/>
      <c r="D32" s="3"/>
    </row>
    <row r="33" spans="1:4">
      <c r="A33" s="22"/>
      <c r="B33" s="24"/>
      <c r="D33" s="3"/>
    </row>
    <row r="34" spans="1:4">
      <c r="A34" s="22"/>
      <c r="B34" s="24"/>
      <c r="D34" s="3"/>
    </row>
    <row r="35" spans="1:4">
      <c r="A35" s="22"/>
      <c r="B35" s="24"/>
      <c r="D35" s="3"/>
    </row>
    <row r="36" spans="1:4">
      <c r="A36" s="22"/>
      <c r="B36" s="24"/>
      <c r="D36" s="3"/>
    </row>
    <row r="37" spans="1:4">
      <c r="A37" s="22"/>
      <c r="B37" s="24"/>
      <c r="D37" s="3"/>
    </row>
    <row r="38" spans="1:4">
      <c r="A38" s="22"/>
      <c r="B38" s="24"/>
      <c r="D38" s="3"/>
    </row>
    <row r="39" spans="1:4">
      <c r="A39" s="22"/>
      <c r="B39" s="24"/>
      <c r="D39" s="3"/>
    </row>
    <row r="40" spans="1:4">
      <c r="A40" s="22"/>
    </row>
    <row r="41" spans="1:4">
      <c r="A41" s="22"/>
    </row>
    <row r="42" spans="1:4">
      <c r="A42" s="22"/>
    </row>
    <row r="43" spans="1:4">
      <c r="A43" s="22"/>
    </row>
    <row r="44" spans="1:4">
      <c r="A44" s="22"/>
    </row>
    <row r="45" spans="1:4">
      <c r="A45" s="22"/>
    </row>
    <row r="46" spans="1:4">
      <c r="A46" s="22"/>
    </row>
    <row r="47" spans="1:4">
      <c r="A47" s="22"/>
    </row>
    <row r="48" spans="1:4">
      <c r="A48" s="22"/>
    </row>
    <row r="49" spans="1:1">
      <c r="A49" s="22"/>
    </row>
    <row r="50" spans="1:1">
      <c r="A50" s="22"/>
    </row>
    <row r="51" spans="1:1">
      <c r="A51" s="22"/>
    </row>
    <row r="52" spans="1:1">
      <c r="A52" s="22"/>
    </row>
    <row r="53" spans="1:1">
      <c r="A53" s="22"/>
    </row>
    <row r="54" spans="1:1">
      <c r="A54" s="22"/>
    </row>
    <row r="55" spans="1:1">
      <c r="A55" s="2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B19" sqref="B19"/>
    </sheetView>
  </sheetViews>
  <sheetFormatPr baseColWidth="10" defaultRowHeight="15" x14ac:dyDescent="0"/>
  <cols>
    <col min="1" max="1" width="27.1640625" bestFit="1" customWidth="1"/>
    <col min="2" max="2" width="18.6640625" bestFit="1" customWidth="1"/>
    <col min="3" max="3" width="12.83203125" bestFit="1" customWidth="1"/>
    <col min="4" max="4" width="10" bestFit="1" customWidth="1"/>
    <col min="5" max="5" width="12.5" bestFit="1" customWidth="1"/>
    <col min="6" max="6" width="12.33203125" bestFit="1" customWidth="1"/>
    <col min="7" max="7" width="13.1640625" bestFit="1" customWidth="1"/>
    <col min="8" max="8" width="11.1640625" bestFit="1" customWidth="1"/>
    <col min="9" max="9" width="11.5" bestFit="1" customWidth="1"/>
  </cols>
  <sheetData>
    <row r="1" spans="1:2" ht="22">
      <c r="A1" s="4" t="s">
        <v>60</v>
      </c>
    </row>
    <row r="3" spans="1:2" ht="20" thickBot="1">
      <c r="A3" s="8" t="s">
        <v>43</v>
      </c>
      <c r="B3" s="8"/>
    </row>
    <row r="4" spans="1:2" ht="16" thickTop="1"/>
    <row r="5" spans="1:2">
      <c r="A5" t="s">
        <v>0</v>
      </c>
      <c r="B5" s="11">
        <v>70000</v>
      </c>
    </row>
    <row r="7" spans="1:2">
      <c r="A7" t="s">
        <v>1</v>
      </c>
    </row>
    <row r="8" spans="1:2">
      <c r="A8" t="s">
        <v>3</v>
      </c>
      <c r="B8" s="11">
        <v>40000</v>
      </c>
    </row>
    <row r="9" spans="1:2">
      <c r="A9" t="s">
        <v>2</v>
      </c>
      <c r="B9" s="19">
        <v>0.6</v>
      </c>
    </row>
    <row r="10" spans="1:2">
      <c r="A10" t="s">
        <v>4</v>
      </c>
      <c r="B10" s="20">
        <f>B8*B9</f>
        <v>24000</v>
      </c>
    </row>
    <row r="12" spans="1:2">
      <c r="A12" t="s">
        <v>5</v>
      </c>
    </row>
    <row r="13" spans="1:2">
      <c r="A13" t="s">
        <v>6</v>
      </c>
      <c r="B13" s="11">
        <v>10000</v>
      </c>
    </row>
    <row r="14" spans="1:2">
      <c r="A14" t="s">
        <v>2</v>
      </c>
      <c r="B14" s="19">
        <v>0.6</v>
      </c>
    </row>
    <row r="15" spans="1:2">
      <c r="A15" t="s">
        <v>7</v>
      </c>
      <c r="B15" s="20">
        <f>B13*B14</f>
        <v>6000</v>
      </c>
    </row>
    <row r="17" spans="1:2">
      <c r="A17" t="s">
        <v>61</v>
      </c>
    </row>
    <row r="18" spans="1:2">
      <c r="A18" t="s">
        <v>18</v>
      </c>
      <c r="B18" s="25">
        <v>0.5</v>
      </c>
    </row>
    <row r="19" spans="1:2">
      <c r="A19" t="s">
        <v>19</v>
      </c>
      <c r="B19" s="25">
        <v>0.2</v>
      </c>
    </row>
    <row r="20" spans="1:2">
      <c r="A20" s="1" t="s">
        <v>20</v>
      </c>
      <c r="B20" s="26">
        <f>B19*$B$18</f>
        <v>0.1</v>
      </c>
    </row>
    <row r="21" spans="1:2">
      <c r="A21" t="s">
        <v>21</v>
      </c>
      <c r="B21" s="26">
        <f t="shared" ref="B21:B24" si="0">B20*$B$18</f>
        <v>0.05</v>
      </c>
    </row>
    <row r="22" spans="1:2">
      <c r="A22" s="1" t="s">
        <v>22</v>
      </c>
      <c r="B22" s="26">
        <f t="shared" si="0"/>
        <v>2.5000000000000001E-2</v>
      </c>
    </row>
    <row r="23" spans="1:2">
      <c r="A23" t="s">
        <v>23</v>
      </c>
      <c r="B23" s="26">
        <f t="shared" si="0"/>
        <v>1.2500000000000001E-2</v>
      </c>
    </row>
    <row r="24" spans="1:2">
      <c r="A24" s="1" t="s">
        <v>24</v>
      </c>
      <c r="B24" s="26">
        <f t="shared" si="0"/>
        <v>6.2500000000000003E-3</v>
      </c>
    </row>
    <row r="25" spans="1:2">
      <c r="A25" s="1" t="s">
        <v>25</v>
      </c>
      <c r="B25" s="30">
        <f>SUM(B19:B24)</f>
        <v>0.39375000000000004</v>
      </c>
    </row>
    <row r="26" spans="1:2">
      <c r="A26" s="1"/>
      <c r="B26" s="2"/>
    </row>
    <row r="27" spans="1:2">
      <c r="A27" s="28" t="s">
        <v>57</v>
      </c>
    </row>
    <row r="28" spans="1:2">
      <c r="A28" s="1" t="s">
        <v>26</v>
      </c>
      <c r="B28" s="19">
        <v>0.65</v>
      </c>
    </row>
    <row r="29" spans="1:2">
      <c r="A29" s="1" t="s">
        <v>27</v>
      </c>
      <c r="B29" s="19">
        <v>0.55000000000000004</v>
      </c>
    </row>
    <row r="30" spans="1:2">
      <c r="A30" s="1" t="s">
        <v>28</v>
      </c>
      <c r="B30" s="27">
        <f>(ROW()-ROW(B$29))/(ROW(B$33)-ROW(B$29))*(B$33-B$29)+B$29</f>
        <v>0.51250000000000007</v>
      </c>
    </row>
    <row r="31" spans="1:2">
      <c r="A31" s="1" t="s">
        <v>29</v>
      </c>
      <c r="B31" s="27">
        <f t="shared" ref="B31:B32" si="1">(ROW()-ROW(B$29))/(ROW(B$33)-ROW(B$29))*(B$33-B$29)+B$29</f>
        <v>0.47500000000000003</v>
      </c>
    </row>
    <row r="32" spans="1:2">
      <c r="A32" s="1" t="s">
        <v>30</v>
      </c>
      <c r="B32" s="27">
        <f t="shared" si="1"/>
        <v>0.4375</v>
      </c>
    </row>
    <row r="33" spans="1:9">
      <c r="A33" s="1" t="s">
        <v>31</v>
      </c>
      <c r="B33" s="19">
        <v>0.4</v>
      </c>
    </row>
    <row r="36" spans="1:9" ht="20" thickBot="1">
      <c r="A36" s="29" t="s">
        <v>44</v>
      </c>
      <c r="B36" s="8"/>
      <c r="C36" s="8"/>
      <c r="D36" s="8"/>
      <c r="E36" s="8"/>
      <c r="F36" s="8"/>
      <c r="G36" s="8"/>
      <c r="H36" s="8"/>
      <c r="I36" s="8"/>
    </row>
    <row r="37" spans="1:9" ht="16" thickTop="1"/>
    <row r="38" spans="1:9" ht="17" thickBot="1">
      <c r="A38" s="16" t="s">
        <v>8</v>
      </c>
      <c r="B38" s="5" t="s">
        <v>10</v>
      </c>
      <c r="C38" s="5" t="s">
        <v>0</v>
      </c>
      <c r="D38" s="5" t="s">
        <v>11</v>
      </c>
      <c r="E38" s="5" t="s">
        <v>12</v>
      </c>
      <c r="F38" s="5" t="s">
        <v>14</v>
      </c>
      <c r="G38" s="5" t="s">
        <v>15</v>
      </c>
      <c r="H38" s="5" t="s">
        <v>16</v>
      </c>
      <c r="I38" s="5" t="s">
        <v>17</v>
      </c>
    </row>
    <row r="39" spans="1:9" ht="16" thickTop="1">
      <c r="A39" s="9">
        <v>-4</v>
      </c>
      <c r="B39" s="13"/>
      <c r="C39" s="13"/>
      <c r="D39" s="13"/>
      <c r="E39" s="13"/>
      <c r="F39" s="13"/>
      <c r="G39" s="13"/>
      <c r="H39" s="13"/>
      <c r="I39" s="13"/>
    </row>
    <row r="40" spans="1:9">
      <c r="A40" s="9">
        <v>-3</v>
      </c>
      <c r="B40" s="13"/>
      <c r="C40" s="13"/>
      <c r="D40" s="13"/>
      <c r="E40" s="13"/>
      <c r="F40" s="13"/>
      <c r="G40" s="13"/>
      <c r="H40" s="13"/>
      <c r="I40" s="13"/>
    </row>
    <row r="41" spans="1:9">
      <c r="A41" s="9">
        <v>-2</v>
      </c>
      <c r="B41" s="13"/>
      <c r="C41" s="13"/>
      <c r="D41" s="13"/>
      <c r="E41" s="13"/>
      <c r="F41" s="13"/>
      <c r="G41" s="13"/>
      <c r="H41" s="13"/>
      <c r="I41" s="13"/>
    </row>
    <row r="42" spans="1:9">
      <c r="A42" s="9">
        <v>-1</v>
      </c>
      <c r="B42" s="13"/>
      <c r="C42" s="13"/>
      <c r="D42" s="13"/>
      <c r="E42" s="13"/>
      <c r="F42" s="13"/>
      <c r="G42" s="13"/>
      <c r="H42" s="13"/>
      <c r="I42" s="13"/>
    </row>
    <row r="43" spans="1:9">
      <c r="A43" s="9">
        <v>0</v>
      </c>
      <c r="B43" s="13"/>
      <c r="C43" s="13"/>
      <c r="D43" s="13"/>
      <c r="E43" s="13"/>
      <c r="F43" s="13"/>
      <c r="G43" s="13"/>
      <c r="H43" s="13"/>
      <c r="I43" s="13"/>
    </row>
    <row r="44" spans="1:9">
      <c r="A44" s="9">
        <v>1</v>
      </c>
      <c r="B44" s="13">
        <v>0</v>
      </c>
      <c r="C44" s="13">
        <f>B5</f>
        <v>70000</v>
      </c>
      <c r="D44" s="13">
        <f>$B$10</f>
        <v>24000</v>
      </c>
      <c r="E44" s="13">
        <f>B13</f>
        <v>10000</v>
      </c>
      <c r="F44" s="13"/>
      <c r="G44" s="13">
        <f>SUM(C44:F44)</f>
        <v>104000</v>
      </c>
      <c r="H44" s="13">
        <f t="shared" ref="H44:H67" si="2">-(G44*(1-$B$28)+G43*($B$28-$B$29)+G42*($B$29-$B$30)+G41*($B$30-$B$31)+G40*($B$31-$B$32)+G39*($B$32-$B$33))</f>
        <v>-36400</v>
      </c>
      <c r="I44" s="13">
        <f>SUM(G44:H44)</f>
        <v>67600</v>
      </c>
    </row>
    <row r="45" spans="1:9">
      <c r="A45" s="9">
        <v>2</v>
      </c>
      <c r="B45" s="13">
        <f>B44+I44</f>
        <v>67600</v>
      </c>
      <c r="C45" s="13">
        <v>0</v>
      </c>
      <c r="D45" s="13">
        <f>D44</f>
        <v>24000</v>
      </c>
      <c r="E45" s="13">
        <f>E44</f>
        <v>10000</v>
      </c>
      <c r="F45" s="13">
        <f t="shared" ref="F45:F55" si="3">G44*$B$28*$B$19+G43*$B$29*$B$20+G42*$B$30*$B$21+G41*$B$31*$B$22+G40*$B$32*$B$23+G39*$B$33*$B$24</f>
        <v>13520</v>
      </c>
      <c r="G45" s="13">
        <f>SUM(C45:F45)</f>
        <v>47520</v>
      </c>
      <c r="H45" s="13">
        <f t="shared" si="2"/>
        <v>-27032</v>
      </c>
      <c r="I45" s="13">
        <f t="shared" ref="I45:I55" si="4">SUM(G45:H45)</f>
        <v>20488</v>
      </c>
    </row>
    <row r="46" spans="1:9">
      <c r="A46" s="9">
        <v>3</v>
      </c>
      <c r="B46" s="13">
        <f t="shared" ref="B46:B55" si="5">B45+I45</f>
        <v>88088</v>
      </c>
      <c r="C46" s="13">
        <v>0</v>
      </c>
      <c r="D46" s="13">
        <f t="shared" ref="D46:E55" si="6">D45</f>
        <v>24000</v>
      </c>
      <c r="E46" s="13">
        <f t="shared" si="6"/>
        <v>10000</v>
      </c>
      <c r="F46" s="13">
        <f t="shared" si="3"/>
        <v>11897.600000000002</v>
      </c>
      <c r="G46" s="13">
        <f>SUM(C46:F46)</f>
        <v>45897.600000000006</v>
      </c>
      <c r="H46" s="13">
        <f t="shared" si="2"/>
        <v>-24716.159999999996</v>
      </c>
      <c r="I46" s="13">
        <f t="shared" si="4"/>
        <v>21181.44000000001</v>
      </c>
    </row>
    <row r="47" spans="1:9">
      <c r="A47" s="9">
        <v>4</v>
      </c>
      <c r="B47" s="13">
        <f t="shared" si="5"/>
        <v>109269.44</v>
      </c>
      <c r="C47" s="13">
        <v>0</v>
      </c>
      <c r="D47" s="13">
        <f t="shared" si="6"/>
        <v>24000</v>
      </c>
      <c r="E47" s="13">
        <f t="shared" si="6"/>
        <v>10000</v>
      </c>
      <c r="F47" s="13">
        <f t="shared" si="3"/>
        <v>11245.288000000002</v>
      </c>
      <c r="G47" s="13">
        <f t="shared" ref="G47:G55" si="7">SUM(C47:F47)</f>
        <v>45245.288</v>
      </c>
      <c r="H47" s="13">
        <f t="shared" si="2"/>
        <v>-26107.610800000002</v>
      </c>
      <c r="I47" s="13">
        <f t="shared" si="4"/>
        <v>19137.677199999998</v>
      </c>
    </row>
    <row r="48" spans="1:9">
      <c r="A48" s="9">
        <v>5</v>
      </c>
      <c r="B48" s="13">
        <f t="shared" si="5"/>
        <v>128407.11720000001</v>
      </c>
      <c r="C48" s="13">
        <v>0</v>
      </c>
      <c r="D48" s="13">
        <f t="shared" si="6"/>
        <v>24000</v>
      </c>
      <c r="E48" s="13">
        <f t="shared" si="6"/>
        <v>10000</v>
      </c>
      <c r="F48" s="13">
        <f t="shared" si="3"/>
        <v>10858.955440000002</v>
      </c>
      <c r="G48" s="13">
        <f t="shared" si="7"/>
        <v>44858.955440000005</v>
      </c>
      <c r="H48" s="13">
        <f t="shared" si="2"/>
        <v>-27628.323204000004</v>
      </c>
      <c r="I48" s="13">
        <f t="shared" si="4"/>
        <v>17230.632236000001</v>
      </c>
    </row>
    <row r="49" spans="1:9">
      <c r="A49" s="9">
        <v>6</v>
      </c>
      <c r="B49" s="13">
        <f t="shared" si="5"/>
        <v>145637.74943600001</v>
      </c>
      <c r="C49" s="13">
        <v>0</v>
      </c>
      <c r="D49" s="13">
        <f t="shared" si="6"/>
        <v>24000</v>
      </c>
      <c r="E49" s="13">
        <f t="shared" si="6"/>
        <v>10000</v>
      </c>
      <c r="F49" s="13">
        <f t="shared" si="3"/>
        <v>10629.331047200001</v>
      </c>
      <c r="G49" s="13">
        <f t="shared" si="7"/>
        <v>44629.331047200001</v>
      </c>
      <c r="H49" s="13">
        <f t="shared" si="2"/>
        <v>-29206.019710519995</v>
      </c>
      <c r="I49" s="13">
        <f t="shared" si="4"/>
        <v>15423.311336680006</v>
      </c>
    </row>
    <row r="50" spans="1:9">
      <c r="A50" s="9">
        <v>7</v>
      </c>
      <c r="B50" s="13">
        <f t="shared" si="5"/>
        <v>161061.06077268001</v>
      </c>
      <c r="C50" s="13">
        <v>0</v>
      </c>
      <c r="D50" s="13">
        <f t="shared" si="6"/>
        <v>24000</v>
      </c>
      <c r="E50" s="13">
        <f t="shared" si="6"/>
        <v>10000</v>
      </c>
      <c r="F50" s="13">
        <f t="shared" si="3"/>
        <v>10493.375090336001</v>
      </c>
      <c r="G50" s="13">
        <f t="shared" si="7"/>
        <v>44493.375090336005</v>
      </c>
      <c r="H50" s="13">
        <f t="shared" si="2"/>
        <v>-26917.683515337601</v>
      </c>
      <c r="I50" s="13">
        <f t="shared" si="4"/>
        <v>17575.691574998404</v>
      </c>
    </row>
    <row r="51" spans="1:9">
      <c r="A51" s="9">
        <v>8</v>
      </c>
      <c r="B51" s="13">
        <f t="shared" si="5"/>
        <v>178636.75234767841</v>
      </c>
      <c r="C51" s="13">
        <v>0</v>
      </c>
      <c r="D51" s="13">
        <f t="shared" si="6"/>
        <v>24000</v>
      </c>
      <c r="E51" s="13">
        <f t="shared" si="6"/>
        <v>10000</v>
      </c>
      <c r="F51" s="13">
        <f t="shared" si="3"/>
        <v>10295.352997489683</v>
      </c>
      <c r="G51" s="13">
        <f t="shared" si="7"/>
        <v>44295.352997489681</v>
      </c>
      <c r="H51" s="13">
        <f t="shared" si="2"/>
        <v>-26726.380101424988</v>
      </c>
      <c r="I51" s="13">
        <f t="shared" si="4"/>
        <v>17568.972896064693</v>
      </c>
    </row>
    <row r="52" spans="1:9">
      <c r="A52" s="9">
        <v>9</v>
      </c>
      <c r="B52" s="13">
        <f t="shared" si="5"/>
        <v>196205.7252437431</v>
      </c>
      <c r="C52" s="13">
        <v>0</v>
      </c>
      <c r="D52" s="13">
        <f t="shared" si="6"/>
        <v>24000</v>
      </c>
      <c r="E52" s="13">
        <f t="shared" si="6"/>
        <v>10000</v>
      </c>
      <c r="F52" s="13">
        <f t="shared" si="3"/>
        <v>10244.03739232664</v>
      </c>
      <c r="G52" s="13">
        <f t="shared" si="7"/>
        <v>44244.037392326638</v>
      </c>
      <c r="H52" s="13">
        <f t="shared" si="2"/>
        <v>-26635.958996220896</v>
      </c>
      <c r="I52" s="13">
        <f t="shared" si="4"/>
        <v>17608.078396105742</v>
      </c>
    </row>
    <row r="53" spans="1:9">
      <c r="A53" s="9">
        <v>10</v>
      </c>
      <c r="B53" s="13">
        <f t="shared" si="5"/>
        <v>213813.80363984883</v>
      </c>
      <c r="C53" s="13">
        <v>0</v>
      </c>
      <c r="D53" s="13">
        <f t="shared" si="6"/>
        <v>24000</v>
      </c>
      <c r="E53" s="13">
        <f t="shared" si="6"/>
        <v>10000</v>
      </c>
      <c r="F53" s="13">
        <f t="shared" si="3"/>
        <v>10216.520951302256</v>
      </c>
      <c r="G53" s="13">
        <f t="shared" si="7"/>
        <v>44216.520951302256</v>
      </c>
      <c r="H53" s="13">
        <f t="shared" si="2"/>
        <v>-26585.574118751916</v>
      </c>
      <c r="I53" s="13">
        <f t="shared" si="4"/>
        <v>17630.94683255034</v>
      </c>
    </row>
    <row r="54" spans="1:9">
      <c r="A54" s="9">
        <v>11</v>
      </c>
      <c r="B54" s="13">
        <f t="shared" si="5"/>
        <v>231444.75047239917</v>
      </c>
      <c r="C54" s="13">
        <v>0</v>
      </c>
      <c r="D54" s="13">
        <f t="shared" si="6"/>
        <v>24000</v>
      </c>
      <c r="E54" s="13">
        <f t="shared" si="6"/>
        <v>10000</v>
      </c>
      <c r="F54" s="13">
        <f t="shared" si="3"/>
        <v>10201.211072770047</v>
      </c>
      <c r="G54" s="13">
        <f t="shared" si="7"/>
        <v>44201.211072770049</v>
      </c>
      <c r="H54" s="13">
        <f t="shared" si="2"/>
        <v>-26554.404590375449</v>
      </c>
      <c r="I54" s="13">
        <f t="shared" si="4"/>
        <v>17646.806482394601</v>
      </c>
    </row>
    <row r="55" spans="1:9">
      <c r="A55" s="9">
        <v>12</v>
      </c>
      <c r="B55" s="13">
        <f t="shared" si="5"/>
        <v>249091.55695479378</v>
      </c>
      <c r="C55" s="13">
        <v>0</v>
      </c>
      <c r="D55" s="13">
        <f t="shared" si="6"/>
        <v>24000</v>
      </c>
      <c r="E55" s="13">
        <f t="shared" si="6"/>
        <v>10000</v>
      </c>
      <c r="F55" s="13">
        <f t="shared" si="3"/>
        <v>10192.723339448567</v>
      </c>
      <c r="G55" s="13">
        <f t="shared" si="7"/>
        <v>44192.723339448567</v>
      </c>
      <c r="H55" s="13">
        <f t="shared" si="2"/>
        <v>-26534.422517263545</v>
      </c>
      <c r="I55" s="13">
        <f t="shared" si="4"/>
        <v>17658.300822185021</v>
      </c>
    </row>
    <row r="56" spans="1:9">
      <c r="A56" s="9">
        <v>13</v>
      </c>
      <c r="B56" s="13">
        <f t="shared" ref="B56:B67" si="8">B55+I55</f>
        <v>266749.85777697881</v>
      </c>
      <c r="C56" s="13">
        <v>0</v>
      </c>
      <c r="D56" s="13">
        <f t="shared" ref="D56:E56" si="9">D55</f>
        <v>24000</v>
      </c>
      <c r="E56" s="13">
        <f t="shared" si="9"/>
        <v>10000</v>
      </c>
      <c r="F56" s="13">
        <f t="shared" ref="F56:F67" si="10">G55*$B$28*$B$19+G54*$B$29*$B$20+G53*$B$30*$B$21+G52*$B$31*$B$22+G51*$B$32*$B$23+G50*$B$33*$B$24</f>
        <v>10188.040585972529</v>
      </c>
      <c r="G56" s="13">
        <f t="shared" ref="G56:G67" si="11">SUM(C56:F56)</f>
        <v>44188.040585972529</v>
      </c>
      <c r="H56" s="13">
        <f t="shared" si="2"/>
        <v>-26520.978629556066</v>
      </c>
      <c r="I56" s="13">
        <f t="shared" ref="I56:I67" si="12">SUM(G56:H56)</f>
        <v>17667.061956416463</v>
      </c>
    </row>
    <row r="57" spans="1:9">
      <c r="A57" s="9">
        <v>14</v>
      </c>
      <c r="B57" s="13">
        <f t="shared" si="8"/>
        <v>284416.91973339528</v>
      </c>
      <c r="C57" s="13">
        <v>0</v>
      </c>
      <c r="D57" s="13">
        <f t="shared" ref="D57:E57" si="13">D56</f>
        <v>24000</v>
      </c>
      <c r="E57" s="13">
        <f t="shared" si="13"/>
        <v>10000</v>
      </c>
      <c r="F57" s="13">
        <f t="shared" si="10"/>
        <v>10185.47024186556</v>
      </c>
      <c r="G57" s="13">
        <f t="shared" si="11"/>
        <v>44185.470241865558</v>
      </c>
      <c r="H57" s="13">
        <f t="shared" si="2"/>
        <v>-26515.762121594478</v>
      </c>
      <c r="I57" s="13">
        <f t="shared" si="12"/>
        <v>17669.70812027108</v>
      </c>
    </row>
    <row r="58" spans="1:9">
      <c r="A58" s="9">
        <v>15</v>
      </c>
      <c r="B58" s="13">
        <f t="shared" si="8"/>
        <v>302086.62785366637</v>
      </c>
      <c r="C58" s="13">
        <v>0</v>
      </c>
      <c r="D58" s="13">
        <f t="shared" ref="D58:E58" si="14">D57</f>
        <v>24000</v>
      </c>
      <c r="E58" s="13">
        <f t="shared" si="14"/>
        <v>10000</v>
      </c>
      <c r="F58" s="13">
        <f t="shared" si="10"/>
        <v>10184.200473166778</v>
      </c>
      <c r="G58" s="13">
        <f t="shared" si="11"/>
        <v>44184.200473166777</v>
      </c>
      <c r="H58" s="13">
        <f t="shared" si="2"/>
        <v>-26512.960787900927</v>
      </c>
      <c r="I58" s="13">
        <f t="shared" si="12"/>
        <v>17671.239685265849</v>
      </c>
    </row>
    <row r="59" spans="1:9">
      <c r="A59" s="9">
        <v>16</v>
      </c>
      <c r="B59" s="13">
        <f t="shared" si="8"/>
        <v>319757.86753893225</v>
      </c>
      <c r="C59" s="13">
        <v>0</v>
      </c>
      <c r="D59" s="13">
        <f t="shared" ref="D59:E59" si="15">D58</f>
        <v>24000</v>
      </c>
      <c r="E59" s="13">
        <f t="shared" si="15"/>
        <v>10000</v>
      </c>
      <c r="F59" s="13">
        <f t="shared" si="10"/>
        <v>10183.520729918251</v>
      </c>
      <c r="G59" s="13">
        <f t="shared" si="11"/>
        <v>44183.520729918251</v>
      </c>
      <c r="H59" s="13">
        <f t="shared" si="2"/>
        <v>-26511.431499290189</v>
      </c>
      <c r="I59" s="13">
        <f t="shared" si="12"/>
        <v>17672.089230628062</v>
      </c>
    </row>
    <row r="60" spans="1:9">
      <c r="A60" s="9">
        <v>17</v>
      </c>
      <c r="B60" s="13">
        <f t="shared" si="8"/>
        <v>337429.95676956029</v>
      </c>
      <c r="C60" s="13">
        <v>0</v>
      </c>
      <c r="D60" s="13">
        <f t="shared" ref="D60:E60" si="16">D59</f>
        <v>24000</v>
      </c>
      <c r="E60" s="13">
        <f t="shared" si="16"/>
        <v>10000</v>
      </c>
      <c r="F60" s="13">
        <f t="shared" si="10"/>
        <v>10183.156361264311</v>
      </c>
      <c r="G60" s="13">
        <f t="shared" si="11"/>
        <v>44183.156361264308</v>
      </c>
      <c r="H60" s="13">
        <f t="shared" si="2"/>
        <v>-26510.598098451333</v>
      </c>
      <c r="I60" s="13">
        <f t="shared" si="12"/>
        <v>17672.558262812974</v>
      </c>
    </row>
    <row r="61" spans="1:9">
      <c r="A61" s="9">
        <v>18</v>
      </c>
      <c r="B61" s="13">
        <f t="shared" si="8"/>
        <v>355102.51503237325</v>
      </c>
      <c r="C61" s="13">
        <v>0</v>
      </c>
      <c r="D61" s="13">
        <f t="shared" ref="D61:E61" si="17">D60</f>
        <v>24000</v>
      </c>
      <c r="E61" s="13">
        <f t="shared" si="17"/>
        <v>10000</v>
      </c>
      <c r="F61" s="13">
        <f t="shared" si="10"/>
        <v>10182.961718660077</v>
      </c>
      <c r="G61" s="13">
        <f t="shared" si="11"/>
        <v>44182.961718660081</v>
      </c>
      <c r="H61" s="13">
        <f t="shared" si="2"/>
        <v>-26510.148438817072</v>
      </c>
      <c r="I61" s="13">
        <f t="shared" si="12"/>
        <v>17672.813279843009</v>
      </c>
    </row>
    <row r="62" spans="1:9">
      <c r="A62" s="9">
        <v>19</v>
      </c>
      <c r="B62" s="13">
        <f t="shared" si="8"/>
        <v>372775.32831221627</v>
      </c>
      <c r="C62" s="13">
        <v>0</v>
      </c>
      <c r="D62" s="13">
        <f t="shared" ref="D62:E62" si="18">D61</f>
        <v>24000</v>
      </c>
      <c r="E62" s="13">
        <f t="shared" si="18"/>
        <v>10000</v>
      </c>
      <c r="F62" s="13">
        <f t="shared" si="10"/>
        <v>10182.858114468494</v>
      </c>
      <c r="G62" s="13">
        <f t="shared" si="11"/>
        <v>44182.858114468494</v>
      </c>
      <c r="H62" s="13">
        <f t="shared" si="2"/>
        <v>-26509.909554663041</v>
      </c>
      <c r="I62" s="13">
        <f t="shared" si="12"/>
        <v>17672.948559805453</v>
      </c>
    </row>
    <row r="63" spans="1:9">
      <c r="A63" s="9">
        <v>20</v>
      </c>
      <c r="B63" s="13">
        <f t="shared" si="8"/>
        <v>390448.27687202173</v>
      </c>
      <c r="C63" s="13">
        <v>0</v>
      </c>
      <c r="D63" s="13">
        <f t="shared" ref="D63:E63" si="19">D62</f>
        <v>24000</v>
      </c>
      <c r="E63" s="13">
        <f t="shared" si="19"/>
        <v>10000</v>
      </c>
      <c r="F63" s="13">
        <f t="shared" si="10"/>
        <v>10182.80316177468</v>
      </c>
      <c r="G63" s="13">
        <f t="shared" si="11"/>
        <v>44182.803161774682</v>
      </c>
      <c r="H63" s="13">
        <f t="shared" si="2"/>
        <v>-26509.785891180836</v>
      </c>
      <c r="I63" s="13">
        <f t="shared" si="12"/>
        <v>17673.017270593846</v>
      </c>
    </row>
    <row r="64" spans="1:9">
      <c r="A64" s="9">
        <v>21</v>
      </c>
      <c r="B64" s="13">
        <f t="shared" si="8"/>
        <v>408121.29414261557</v>
      </c>
      <c r="C64" s="13">
        <v>0</v>
      </c>
      <c r="D64" s="13">
        <f t="shared" ref="D64:E64" si="20">D63</f>
        <v>24000</v>
      </c>
      <c r="E64" s="13">
        <f t="shared" si="20"/>
        <v>10000</v>
      </c>
      <c r="F64" s="13">
        <f t="shared" si="10"/>
        <v>10182.774113331814</v>
      </c>
      <c r="G64" s="13">
        <f t="shared" si="11"/>
        <v>44182.774113331812</v>
      </c>
      <c r="H64" s="13">
        <f t="shared" si="2"/>
        <v>-26509.719890505265</v>
      </c>
      <c r="I64" s="13">
        <f t="shared" si="12"/>
        <v>17673.054222826548</v>
      </c>
    </row>
    <row r="65" spans="1:9">
      <c r="A65" s="9">
        <v>22</v>
      </c>
      <c r="B65" s="13">
        <f t="shared" si="8"/>
        <v>425794.34836544213</v>
      </c>
      <c r="C65" s="13">
        <v>0</v>
      </c>
      <c r="D65" s="13">
        <f t="shared" ref="D65:E65" si="21">D64</f>
        <v>24000</v>
      </c>
      <c r="E65" s="13">
        <f t="shared" si="21"/>
        <v>10000</v>
      </c>
      <c r="F65" s="13">
        <f t="shared" si="10"/>
        <v>10182.758656398546</v>
      </c>
      <c r="G65" s="13">
        <f t="shared" si="11"/>
        <v>44182.758656398546</v>
      </c>
      <c r="H65" s="13">
        <f t="shared" si="2"/>
        <v>-26509.684666928952</v>
      </c>
      <c r="I65" s="13">
        <f t="shared" si="12"/>
        <v>17673.073989469594</v>
      </c>
    </row>
    <row r="66" spans="1:9">
      <c r="A66" s="9">
        <v>23</v>
      </c>
      <c r="B66" s="13">
        <f t="shared" si="8"/>
        <v>443467.42235491175</v>
      </c>
      <c r="C66" s="13">
        <v>0</v>
      </c>
      <c r="D66" s="13">
        <f t="shared" ref="D66:E66" si="22">D65</f>
        <v>24000</v>
      </c>
      <c r="E66" s="13">
        <f t="shared" si="22"/>
        <v>10000</v>
      </c>
      <c r="F66" s="13">
        <f t="shared" si="10"/>
        <v>10182.750435496933</v>
      </c>
      <c r="G66" s="13">
        <f t="shared" si="11"/>
        <v>44182.750435496935</v>
      </c>
      <c r="H66" s="13">
        <f t="shared" si="2"/>
        <v>-26509.665909622596</v>
      </c>
      <c r="I66" s="13">
        <f t="shared" si="12"/>
        <v>17673.084525874339</v>
      </c>
    </row>
    <row r="67" spans="1:9">
      <c r="A67" s="9">
        <v>24</v>
      </c>
      <c r="B67" s="13">
        <f t="shared" si="8"/>
        <v>461140.5068807861</v>
      </c>
      <c r="C67" s="13">
        <v>0</v>
      </c>
      <c r="D67" s="13">
        <f t="shared" ref="D67:E67" si="23">D66</f>
        <v>24000</v>
      </c>
      <c r="E67" s="13">
        <f t="shared" si="23"/>
        <v>10000</v>
      </c>
      <c r="F67" s="13">
        <f t="shared" si="10"/>
        <v>10182.746066526874</v>
      </c>
      <c r="G67" s="13">
        <f t="shared" si="11"/>
        <v>44182.746066526874</v>
      </c>
      <c r="H67" s="13">
        <f t="shared" si="2"/>
        <v>-26509.655943558108</v>
      </c>
      <c r="I67" s="13">
        <f t="shared" si="12"/>
        <v>17673.090122968766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Introduction</vt:lpstr>
      <vt:lpstr>1. Simple</vt:lpstr>
      <vt:lpstr>2. Hybrid</vt:lpstr>
      <vt:lpstr>3. Amplification</vt:lpstr>
      <vt:lpstr>4. Simple Loss</vt:lpstr>
      <vt:lpstr>5. Retention Curve</vt:lpstr>
      <vt:lpstr>6. Virality Curve</vt:lpstr>
      <vt:lpstr>7. Hybrid+Retention+Virality</vt:lpstr>
    </vt:vector>
  </TitlesOfParts>
  <Company>LinkedIn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Vohra</dc:creator>
  <cp:lastModifiedBy>Rahul Vohra</cp:lastModifiedBy>
  <dcterms:created xsi:type="dcterms:W3CDTF">2012-08-30T02:08:55Z</dcterms:created>
  <dcterms:modified xsi:type="dcterms:W3CDTF">2012-10-02T15:59:47Z</dcterms:modified>
</cp:coreProperties>
</file>