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khartanwar/Downloads/Sem2/Mini2/DMUU/HW3/"/>
    </mc:Choice>
  </mc:AlternateContent>
  <xr:revisionPtr revIDLastSave="0" documentId="13_ncr:1_{1731C65B-CC5A-1B41-8229-442807E9FED3}" xr6:coauthVersionLast="38" xr6:coauthVersionMax="38" xr10:uidLastSave="{00000000-0000-0000-0000-000000000000}"/>
  <bookViews>
    <workbookView xWindow="360" yWindow="460" windowWidth="27640" windowHeight="16020" activeTab="2" xr2:uid="{1517BBFE-8557-D94D-9038-9CCC0408F895}"/>
  </bookViews>
  <sheets>
    <sheet name="Sheet1" sheetId="1" r:id="rId1"/>
    <sheet name="Sheet2" sheetId="2" r:id="rId2"/>
    <sheet name="Sheet4" sheetId="4" r:id="rId3"/>
  </sheets>
  <definedNames>
    <definedName name="solver_adj" localSheetId="0" hidden="1">Sheet1!$B$12:$F$15</definedName>
    <definedName name="solver_adj" localSheetId="1" hidden="1">Sheet2!$B$16:$D$18,Sheet2!$B$24:$D$26</definedName>
    <definedName name="solver_adj" localSheetId="2" hidden="1">Sheet4!$B$3:$G$5,Sheet4!$B$12:$F$14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Sheet1!$B$12:$F$15</definedName>
    <definedName name="solver_lhs1" localSheetId="1" hidden="1">Sheet2!$B$16:$D$18</definedName>
    <definedName name="solver_lhs1" localSheetId="2" hidden="1">Sheet4!$B$12:$F$14</definedName>
    <definedName name="solver_lhs2" localSheetId="0" hidden="1">Sheet1!$B$16:$F$16</definedName>
    <definedName name="solver_lhs2" localSheetId="1" hidden="1">Sheet2!$B$16:$D$18</definedName>
    <definedName name="solver_lhs2" localSheetId="2" hidden="1">Sheet4!$B$15:$F$15</definedName>
    <definedName name="solver_lhs3" localSheetId="0" hidden="1">Sheet1!$B$17:$F$17</definedName>
    <definedName name="solver_lhs3" localSheetId="1" hidden="1">Sheet2!$B$19:$D$19</definedName>
    <definedName name="solver_lhs3" localSheetId="2" hidden="1">Sheet4!$B$19:$F$21</definedName>
    <definedName name="solver_lhs4" localSheetId="0" hidden="1">Sheet1!$G$12:$G$15</definedName>
    <definedName name="solver_lhs4" localSheetId="1" hidden="1">Sheet2!$B$24:$D$26</definedName>
    <definedName name="solver_lhs4" localSheetId="2" hidden="1">Sheet4!$B$3:$F$5</definedName>
    <definedName name="solver_lhs5" localSheetId="0" hidden="1">Sheet1!#REF!</definedName>
    <definedName name="solver_lhs5" localSheetId="1" hidden="1">Sheet2!$B$30:$D$32</definedName>
    <definedName name="solver_lhs5" localSheetId="2" hidden="1">Sheet4!$B$3:$G$5</definedName>
    <definedName name="solver_lhs6" localSheetId="1" hidden="1">Sheet2!$E$16:$E$18</definedName>
    <definedName name="solver_lhs6" localSheetId="2" hidden="1">Sheet4!$B$6:$F$6</definedName>
    <definedName name="solver_lhs7" localSheetId="2" hidden="1">Sheet4!$H$3:$H$5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6</definedName>
    <definedName name="solver_num" localSheetId="2" hidden="1">7</definedName>
    <definedName name="solver_opt" localSheetId="0" hidden="1">Sheet1!$B$22</definedName>
    <definedName name="solver_opt" localSheetId="1" hidden="1">Sheet2!$G$29</definedName>
    <definedName name="solver_opt" localSheetId="2" hidden="1">Sheet4!$G$6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4</definedName>
    <definedName name="solver_rel1" localSheetId="1" hidden="1">4</definedName>
    <definedName name="solver_rel1" localSheetId="2" hidden="1">5</definedName>
    <definedName name="solver_rel2" localSheetId="0" hidden="1">3</definedName>
    <definedName name="solver_rel2" localSheetId="1" hidden="1">3</definedName>
    <definedName name="solver_rel2" localSheetId="2" hidden="1">1</definedName>
    <definedName name="solver_rel3" localSheetId="0" hidden="1">3</definedName>
    <definedName name="solver_rel3" localSheetId="1" hidden="1">1</definedName>
    <definedName name="solver_rel3" localSheetId="2" hidden="1">1</definedName>
    <definedName name="solver_rel4" localSheetId="0" hidden="1">5</definedName>
    <definedName name="solver_rel4" localSheetId="1" hidden="1">5</definedName>
    <definedName name="solver_rel4" localSheetId="2" hidden="1">4</definedName>
    <definedName name="solver_rel5" localSheetId="0" hidden="1">2</definedName>
    <definedName name="solver_rel5" localSheetId="1" hidden="1">1</definedName>
    <definedName name="solver_rel5" localSheetId="2" hidden="1">3</definedName>
    <definedName name="solver_rel6" localSheetId="1" hidden="1">2</definedName>
    <definedName name="solver_rel6" localSheetId="2" hidden="1">1</definedName>
    <definedName name="solver_rel7" localSheetId="2" hidden="1">3</definedName>
    <definedName name="solver_rhs1" localSheetId="0" hidden="1">integer</definedName>
    <definedName name="solver_rhs1" localSheetId="1" hidden="1">integer</definedName>
    <definedName name="solver_rhs1" localSheetId="2" hidden="1">binary</definedName>
    <definedName name="solver_rhs2" localSheetId="0" hidden="1">Sheet1!$B$20:$F$20</definedName>
    <definedName name="solver_rhs2" localSheetId="1" hidden="1">0</definedName>
    <definedName name="solver_rhs2" localSheetId="2" hidden="1">1</definedName>
    <definedName name="solver_rhs3" localSheetId="0" hidden="1">Sheet1!$B$21:$F$21</definedName>
    <definedName name="solver_rhs3" localSheetId="1" hidden="1">Sheet2!$B$20:$D$20</definedName>
    <definedName name="solver_rhs3" localSheetId="2" hidden="1">0</definedName>
    <definedName name="solver_rhs4" localSheetId="0" hidden="1">binary</definedName>
    <definedName name="solver_rhs4" localSheetId="1" hidden="1">binary</definedName>
    <definedName name="solver_rhs4" localSheetId="2" hidden="1">integer</definedName>
    <definedName name="solver_rhs5" localSheetId="0" hidden="1">1</definedName>
    <definedName name="solver_rhs5" localSheetId="1" hidden="1">0</definedName>
    <definedName name="solver_rhs5" localSheetId="2" hidden="1">0</definedName>
    <definedName name="solver_rhs6" localSheetId="1" hidden="1">Sheet2!$F$16:$F$18</definedName>
    <definedName name="solver_rhs6" localSheetId="2" hidden="1">Sheet4!$B$7:$F$7</definedName>
    <definedName name="solver_rhs7" localSheetId="2" hidden="1">Sheet4!$I$3:$I$5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ho" localSheetId="0" hidden="1">1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</definedName>
    <definedName name="solver_tol" localSheetId="1" hidden="1">0</definedName>
    <definedName name="solver_tol" localSheetId="2" hidden="1">0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B22" i="1"/>
  <c r="B16" i="1"/>
  <c r="C15" i="4" l="1"/>
  <c r="D15" i="4"/>
  <c r="E15" i="4"/>
  <c r="F15" i="4"/>
  <c r="B15" i="4"/>
  <c r="C21" i="4"/>
  <c r="D21" i="4"/>
  <c r="E21" i="4"/>
  <c r="F21" i="4"/>
  <c r="B21" i="4"/>
  <c r="C20" i="4"/>
  <c r="D20" i="4"/>
  <c r="E20" i="4"/>
  <c r="F20" i="4"/>
  <c r="B20" i="4"/>
  <c r="C19" i="4"/>
  <c r="D19" i="4"/>
  <c r="E19" i="4"/>
  <c r="F19" i="4"/>
  <c r="B19" i="4"/>
  <c r="H4" i="4"/>
  <c r="H5" i="4"/>
  <c r="H3" i="4"/>
  <c r="G6" i="4"/>
  <c r="C6" i="4"/>
  <c r="D6" i="4"/>
  <c r="E6" i="4"/>
  <c r="F6" i="4"/>
  <c r="B6" i="4"/>
  <c r="C32" i="2" l="1"/>
  <c r="D32" i="2"/>
  <c r="B32" i="2"/>
  <c r="C31" i="2"/>
  <c r="D31" i="2"/>
  <c r="B31" i="2"/>
  <c r="C30" i="2"/>
  <c r="D30" i="2"/>
  <c r="B30" i="2"/>
  <c r="G29" i="2"/>
  <c r="D19" i="2"/>
  <c r="C19" i="2"/>
  <c r="B19" i="2"/>
  <c r="E18" i="2"/>
  <c r="E17" i="2"/>
  <c r="D12" i="2"/>
  <c r="C12" i="2"/>
  <c r="B12" i="2"/>
  <c r="D11" i="2"/>
  <c r="C11" i="2"/>
  <c r="B11" i="2"/>
  <c r="D10" i="2"/>
  <c r="C10" i="2"/>
  <c r="B10" i="2"/>
  <c r="C16" i="1"/>
  <c r="D16" i="1" s="1"/>
  <c r="E16" i="1" s="1"/>
  <c r="F16" i="1" s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<sst xmlns="http://schemas.openxmlformats.org/spreadsheetml/2006/main" count="75" uniqueCount="42">
  <si>
    <t xml:space="preserve">Cost of Generator in ($1000s) in Year </t>
  </si>
  <si>
    <t>Generator Size</t>
  </si>
  <si>
    <t>10MW</t>
  </si>
  <si>
    <t>25MW</t>
  </si>
  <si>
    <t>50MW</t>
  </si>
  <si>
    <t>100MW</t>
  </si>
  <si>
    <t xml:space="preserve">Electricity Generted(MW) by Year </t>
  </si>
  <si>
    <t>Cost</t>
  </si>
  <si>
    <t>Gen Size/Year</t>
  </si>
  <si>
    <t>Units Required</t>
  </si>
  <si>
    <t>Current Capacity</t>
  </si>
  <si>
    <t>Excess Reqd</t>
  </si>
  <si>
    <t>cost</t>
  </si>
  <si>
    <t>Units Produced</t>
  </si>
  <si>
    <t>Ocala</t>
  </si>
  <si>
    <t>Orlando</t>
  </si>
  <si>
    <t>Leesburg</t>
  </si>
  <si>
    <t>Distance Processing Plants</t>
  </si>
  <si>
    <t>Mt Dora</t>
  </si>
  <si>
    <t>Eustis</t>
  </si>
  <si>
    <t>Clermont</t>
  </si>
  <si>
    <t>Grove</t>
  </si>
  <si>
    <t>Units to Send</t>
  </si>
  <si>
    <t>Units Available</t>
  </si>
  <si>
    <t>Units Sent</t>
  </si>
  <si>
    <t>Units Received</t>
  </si>
  <si>
    <t>Cost Distance Processing Plants</t>
  </si>
  <si>
    <t>Path Taken</t>
  </si>
  <si>
    <t>Linking Constraint</t>
  </si>
  <si>
    <t>Diesel</t>
  </si>
  <si>
    <t>Regular G</t>
  </si>
  <si>
    <t>Premium G</t>
  </si>
  <si>
    <t>Total Received</t>
  </si>
  <si>
    <t>Limit</t>
  </si>
  <si>
    <t>Shortage</t>
  </si>
  <si>
    <t>Supply</t>
  </si>
  <si>
    <t>Demand</t>
  </si>
  <si>
    <t>Binary</t>
  </si>
  <si>
    <t>Linkage</t>
  </si>
  <si>
    <t>Total</t>
  </si>
  <si>
    <t>Regular Gasoline</t>
  </si>
  <si>
    <t>Premium Gasonline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</si>
</sst>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6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3CAE-8996-EA43-843F-E092739429A2}">
  <dimension ref="A1:G22"/>
  <sheetViews>
    <sheetView workbookViewId="0">
      <selection activeCell="B16" sqref="B16"/>
    </sheetView>
  </sheetViews>
  <sheetFormatPr baseColWidth="10" defaultRowHeight="16"/>
  <cols>
    <col min="1" max="1" width="15.6640625" customWidth="1"/>
    <col min="2" max="2" width="17.5" customWidth="1"/>
    <col min="3" max="3" width="16.83203125" customWidth="1"/>
    <col min="4" max="4" width="17.6640625" customWidth="1"/>
    <col min="5" max="5" width="17.83203125" customWidth="1"/>
    <col min="6" max="6" width="17" customWidth="1"/>
  </cols>
  <sheetData>
    <row r="1" spans="1:7">
      <c r="A1" s="3"/>
      <c r="B1" s="10" t="s">
        <v>0</v>
      </c>
      <c r="C1" s="10"/>
      <c r="D1" s="10"/>
      <c r="E1" s="10"/>
      <c r="F1" s="10"/>
      <c r="G1" s="2"/>
    </row>
    <row r="2" spans="1:7" ht="17">
      <c r="A2" s="7" t="s">
        <v>1</v>
      </c>
      <c r="B2" s="7">
        <v>1</v>
      </c>
      <c r="C2" s="7">
        <v>2</v>
      </c>
      <c r="D2" s="7">
        <v>3</v>
      </c>
      <c r="E2" s="7">
        <v>4</v>
      </c>
      <c r="F2" s="7">
        <v>5</v>
      </c>
    </row>
    <row r="3" spans="1:7" ht="17">
      <c r="A3" s="3" t="s">
        <v>2</v>
      </c>
      <c r="B3" s="5">
        <v>300</v>
      </c>
      <c r="C3" s="5">
        <v>250</v>
      </c>
      <c r="D3" s="5">
        <v>200</v>
      </c>
      <c r="E3" s="5">
        <v>170</v>
      </c>
      <c r="F3" s="5">
        <v>145</v>
      </c>
    </row>
    <row r="4" spans="1:7" ht="17">
      <c r="A4" s="3" t="s">
        <v>3</v>
      </c>
      <c r="B4" s="5">
        <v>460</v>
      </c>
      <c r="C4" s="5">
        <v>375</v>
      </c>
      <c r="D4" s="5">
        <v>350</v>
      </c>
      <c r="E4" s="5">
        <v>280</v>
      </c>
      <c r="F4" s="5">
        <v>235</v>
      </c>
    </row>
    <row r="5" spans="1:7" ht="17">
      <c r="A5" s="3" t="s">
        <v>4</v>
      </c>
      <c r="B5" s="5">
        <v>670</v>
      </c>
      <c r="C5" s="5">
        <v>558</v>
      </c>
      <c r="D5" s="5">
        <v>465</v>
      </c>
      <c r="E5" s="5">
        <v>380</v>
      </c>
      <c r="F5" s="5">
        <v>320</v>
      </c>
    </row>
    <row r="6" spans="1:7" ht="17">
      <c r="A6" s="3" t="s">
        <v>5</v>
      </c>
      <c r="B6" s="5">
        <v>950</v>
      </c>
      <c r="C6" s="5">
        <v>790</v>
      </c>
      <c r="D6" s="5">
        <v>670</v>
      </c>
      <c r="E6" s="5">
        <v>550</v>
      </c>
      <c r="F6" s="5">
        <v>460</v>
      </c>
    </row>
    <row r="10" spans="1:7">
      <c r="A10" s="3"/>
      <c r="B10" s="10" t="s">
        <v>6</v>
      </c>
      <c r="C10" s="10"/>
      <c r="D10" s="10"/>
      <c r="E10" s="10"/>
      <c r="F10" s="10"/>
    </row>
    <row r="11" spans="1:7" ht="17">
      <c r="A11" s="7" t="s">
        <v>8</v>
      </c>
      <c r="B11" s="7">
        <v>1</v>
      </c>
      <c r="C11" s="7">
        <v>2</v>
      </c>
      <c r="D11" s="7">
        <v>3</v>
      </c>
      <c r="E11" s="7">
        <v>4</v>
      </c>
      <c r="F11" s="7">
        <v>5</v>
      </c>
    </row>
    <row r="12" spans="1:7">
      <c r="A12" s="3">
        <v>10</v>
      </c>
      <c r="B12" s="6">
        <v>0</v>
      </c>
      <c r="C12" s="6">
        <v>1</v>
      </c>
      <c r="D12" s="6">
        <v>0</v>
      </c>
      <c r="E12" s="6">
        <v>0</v>
      </c>
      <c r="F12" s="6">
        <v>0</v>
      </c>
      <c r="G12" s="6"/>
    </row>
    <row r="13" spans="1:7">
      <c r="A13" s="3">
        <v>25</v>
      </c>
      <c r="B13" s="6">
        <v>0</v>
      </c>
      <c r="C13" s="6">
        <v>0</v>
      </c>
      <c r="D13" s="6">
        <v>0</v>
      </c>
      <c r="E13" s="6">
        <v>0</v>
      </c>
      <c r="F13" s="6">
        <v>1</v>
      </c>
      <c r="G13" s="6"/>
    </row>
    <row r="14" spans="1:7">
      <c r="A14" s="3">
        <v>50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/>
    </row>
    <row r="15" spans="1:7">
      <c r="A15" s="3">
        <v>100</v>
      </c>
      <c r="B15" s="6">
        <v>1</v>
      </c>
      <c r="C15" s="6">
        <v>0</v>
      </c>
      <c r="D15" s="6">
        <v>1</v>
      </c>
      <c r="E15" s="6">
        <v>1</v>
      </c>
      <c r="F15" s="6">
        <v>1</v>
      </c>
      <c r="G15" s="6"/>
    </row>
    <row r="16" spans="1:7">
      <c r="A16" s="8" t="s">
        <v>13</v>
      </c>
      <c r="B16" s="8">
        <f>SUMPRODUCT(A12:A15,B12:B15)</f>
        <v>100</v>
      </c>
      <c r="C16" s="8">
        <f>SUMPRODUCT(A12:A15,C12:C15)+B16</f>
        <v>110</v>
      </c>
      <c r="D16" s="8">
        <f>SUMPRODUCT(A12:A15,D12:D15)+C16</f>
        <v>210</v>
      </c>
      <c r="E16" s="8">
        <f>SUMPRODUCT(A12:A15,E12:E15)+D16</f>
        <v>310</v>
      </c>
      <c r="F16" s="8">
        <f>SUMPRODUCT(A12:A15,F12:F15)+E16</f>
        <v>435</v>
      </c>
    </row>
    <row r="17" spans="1:6">
      <c r="A17" s="8"/>
      <c r="B17" s="8"/>
      <c r="C17" s="8"/>
      <c r="D17" s="8"/>
      <c r="E17" s="8"/>
      <c r="F17" s="8"/>
    </row>
    <row r="18" spans="1:6">
      <c r="A18" s="8"/>
      <c r="B18" s="8"/>
      <c r="C18" s="8"/>
      <c r="D18" s="8"/>
      <c r="E18" s="8"/>
      <c r="F18" s="8"/>
    </row>
    <row r="19" spans="1:6" ht="17">
      <c r="A19" s="3" t="s">
        <v>10</v>
      </c>
      <c r="B19" s="6">
        <v>750</v>
      </c>
      <c r="C19" s="8"/>
      <c r="D19" s="8"/>
      <c r="E19" s="8"/>
      <c r="F19" s="8"/>
    </row>
    <row r="20" spans="1:6" ht="17">
      <c r="A20" s="7" t="s">
        <v>11</v>
      </c>
      <c r="B20" s="9">
        <f>B21-B19</f>
        <v>30</v>
      </c>
      <c r="C20" s="9">
        <f>C21-B19</f>
        <v>110</v>
      </c>
      <c r="D20" s="9">
        <f>D21-B19</f>
        <v>200</v>
      </c>
      <c r="E20" s="9">
        <f>E21-B19</f>
        <v>310</v>
      </c>
      <c r="F20" s="9">
        <f>F21-B19</f>
        <v>430</v>
      </c>
    </row>
    <row r="21" spans="1:6" ht="17">
      <c r="A21" s="3" t="s">
        <v>9</v>
      </c>
      <c r="B21" s="6">
        <v>780</v>
      </c>
      <c r="C21" s="6">
        <v>860</v>
      </c>
      <c r="D21" s="6">
        <v>950</v>
      </c>
      <c r="E21" s="6">
        <v>1060</v>
      </c>
      <c r="F21" s="6">
        <v>1180</v>
      </c>
    </row>
    <row r="22" spans="1:6" ht="17">
      <c r="A22" s="3" t="s">
        <v>12</v>
      </c>
      <c r="B22" s="8">
        <f>SUMPRODUCT(B3:F6,B12:F15)</f>
        <v>3115</v>
      </c>
      <c r="C22" s="8"/>
      <c r="D22" s="8"/>
      <c r="E22" s="8"/>
      <c r="F22" s="8"/>
    </row>
  </sheetData>
  <mergeCells count="2">
    <mergeCell ref="B1:F1"/>
    <mergeCell ref="B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2A42-FA0F-B240-91D6-D62D6CD4BA4E}">
  <dimension ref="A1:J32"/>
  <sheetViews>
    <sheetView topLeftCell="A10" zoomScaleNormal="100" workbookViewId="0">
      <selection activeCell="B16" sqref="B16:D18"/>
    </sheetView>
  </sheetViews>
  <sheetFormatPr baseColWidth="10" defaultRowHeight="16"/>
  <cols>
    <col min="1" max="1" width="15.83203125" customWidth="1"/>
    <col min="2" max="3" width="12" customWidth="1"/>
    <col min="4" max="4" width="11.83203125" customWidth="1"/>
    <col min="5" max="5" width="9.1640625" customWidth="1"/>
    <col min="6" max="6" width="14" customWidth="1"/>
    <col min="7" max="7" width="14.83203125" customWidth="1"/>
  </cols>
  <sheetData>
    <row r="1" spans="1:10">
      <c r="B1" s="11" t="s">
        <v>17</v>
      </c>
      <c r="C1" s="11"/>
      <c r="D1" s="11"/>
      <c r="E1" s="1"/>
    </row>
    <row r="2" spans="1:10" ht="17">
      <c r="A2" s="7" t="s">
        <v>21</v>
      </c>
      <c r="B2" s="7" t="s">
        <v>14</v>
      </c>
      <c r="C2" s="7" t="s">
        <v>15</v>
      </c>
      <c r="D2" s="7" t="s">
        <v>16</v>
      </c>
      <c r="E2" s="4"/>
      <c r="F2" s="8"/>
      <c r="G2" s="8"/>
      <c r="H2" s="8"/>
      <c r="I2" s="8"/>
      <c r="J2" s="8"/>
    </row>
    <row r="3" spans="1:10" ht="17">
      <c r="A3" s="4" t="s">
        <v>18</v>
      </c>
      <c r="B3" s="4">
        <v>21</v>
      </c>
      <c r="C3" s="4">
        <v>50</v>
      </c>
      <c r="D3" s="4">
        <v>40</v>
      </c>
      <c r="E3" s="4"/>
      <c r="F3" s="8"/>
      <c r="G3" s="8"/>
      <c r="H3" s="8"/>
      <c r="I3" s="8"/>
      <c r="J3" s="8"/>
    </row>
    <row r="4" spans="1:10" ht="17">
      <c r="A4" s="4" t="s">
        <v>19</v>
      </c>
      <c r="B4" s="4">
        <v>35</v>
      </c>
      <c r="C4" s="4">
        <v>30</v>
      </c>
      <c r="D4" s="4">
        <v>22</v>
      </c>
      <c r="E4" s="4"/>
      <c r="F4" s="8"/>
      <c r="G4" s="8"/>
      <c r="H4" s="8"/>
      <c r="I4" s="8"/>
      <c r="J4" s="8"/>
    </row>
    <row r="5" spans="1:10" ht="17">
      <c r="A5" s="4" t="s">
        <v>20</v>
      </c>
      <c r="B5" s="4">
        <v>55</v>
      </c>
      <c r="C5" s="4">
        <v>20</v>
      </c>
      <c r="D5" s="4">
        <v>25</v>
      </c>
      <c r="E5" s="4"/>
      <c r="F5" s="8"/>
      <c r="G5" s="8"/>
      <c r="H5" s="8"/>
      <c r="I5" s="8"/>
      <c r="J5" s="8"/>
    </row>
    <row r="6" spans="1:10">
      <c r="A6" s="4"/>
      <c r="B6" s="4"/>
      <c r="C6" s="4"/>
      <c r="D6" s="4"/>
      <c r="E6" s="4"/>
      <c r="F6" s="8"/>
      <c r="G6" s="4"/>
      <c r="H6" s="4"/>
      <c r="I6" s="4"/>
      <c r="J6" s="4"/>
    </row>
    <row r="7" spans="1:10">
      <c r="A7" s="4"/>
      <c r="B7" s="4"/>
      <c r="C7" s="4"/>
      <c r="D7" s="4"/>
      <c r="E7" s="4"/>
      <c r="F7" s="8"/>
      <c r="G7" s="4"/>
      <c r="H7" s="4"/>
      <c r="I7" s="4"/>
      <c r="J7" s="4"/>
    </row>
    <row r="8" spans="1:10">
      <c r="A8" s="8"/>
      <c r="B8" s="16" t="s">
        <v>26</v>
      </c>
      <c r="C8" s="16"/>
      <c r="D8" s="16"/>
      <c r="E8" s="4"/>
      <c r="F8" s="8"/>
      <c r="G8" s="4"/>
      <c r="H8" s="4"/>
      <c r="I8" s="4"/>
      <c r="J8" s="4"/>
    </row>
    <row r="9" spans="1:10" ht="17">
      <c r="A9" s="7" t="s">
        <v>21</v>
      </c>
      <c r="B9" s="7" t="s">
        <v>14</v>
      </c>
      <c r="C9" s="7" t="s">
        <v>15</v>
      </c>
      <c r="D9" s="7" t="s">
        <v>16</v>
      </c>
      <c r="E9" s="4"/>
      <c r="F9" s="8"/>
      <c r="G9" s="4"/>
      <c r="H9" s="4"/>
      <c r="I9" s="4"/>
      <c r="J9" s="4"/>
    </row>
    <row r="10" spans="1:10" ht="17">
      <c r="A10" s="4" t="s">
        <v>18</v>
      </c>
      <c r="B10" s="4">
        <f>21*8</f>
        <v>168</v>
      </c>
      <c r="C10" s="4">
        <f>50 * 8</f>
        <v>400</v>
      </c>
      <c r="D10" s="4">
        <f>40*8</f>
        <v>320</v>
      </c>
      <c r="E10" s="4"/>
      <c r="F10" s="8"/>
      <c r="G10" s="4"/>
      <c r="H10" s="4"/>
      <c r="I10" s="4"/>
      <c r="J10" s="4"/>
    </row>
    <row r="11" spans="1:10" ht="17">
      <c r="A11" s="4" t="s">
        <v>19</v>
      </c>
      <c r="B11" s="4">
        <f>35*8</f>
        <v>280</v>
      </c>
      <c r="C11" s="4">
        <f>30*8</f>
        <v>240</v>
      </c>
      <c r="D11" s="4">
        <f>22*8</f>
        <v>176</v>
      </c>
      <c r="E11" s="4"/>
      <c r="F11" s="8"/>
      <c r="G11" s="4"/>
      <c r="H11" s="4"/>
      <c r="I11" s="4"/>
      <c r="J11" s="4"/>
    </row>
    <row r="12" spans="1:10" ht="17">
      <c r="A12" s="4" t="s">
        <v>20</v>
      </c>
      <c r="B12" s="4">
        <f>55*8</f>
        <v>440</v>
      </c>
      <c r="C12" s="4">
        <f>20*8</f>
        <v>160</v>
      </c>
      <c r="D12" s="4">
        <f>25*8</f>
        <v>200</v>
      </c>
      <c r="E12" s="4"/>
      <c r="F12" s="8"/>
      <c r="G12" s="4"/>
      <c r="H12" s="4"/>
      <c r="I12" s="4"/>
      <c r="J12" s="4"/>
    </row>
    <row r="13" spans="1:10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>
      <c r="A14" s="4"/>
      <c r="B14" s="10" t="s">
        <v>22</v>
      </c>
      <c r="C14" s="10"/>
      <c r="D14" s="10"/>
      <c r="E14" s="4"/>
      <c r="F14" s="4"/>
      <c r="G14" s="8"/>
      <c r="H14" s="8"/>
      <c r="I14" s="8"/>
      <c r="J14" s="8"/>
    </row>
    <row r="15" spans="1:10" ht="34">
      <c r="A15" s="7" t="s">
        <v>21</v>
      </c>
      <c r="B15" s="7" t="s">
        <v>14</v>
      </c>
      <c r="C15" s="7" t="s">
        <v>15</v>
      </c>
      <c r="D15" s="7" t="s">
        <v>16</v>
      </c>
      <c r="E15" s="7" t="s">
        <v>24</v>
      </c>
      <c r="F15" s="7" t="s">
        <v>23</v>
      </c>
      <c r="G15" s="8"/>
      <c r="H15" s="8"/>
      <c r="I15" s="8"/>
      <c r="J15" s="8"/>
    </row>
    <row r="16" spans="1:10" ht="17">
      <c r="A16" s="4" t="s">
        <v>18</v>
      </c>
      <c r="B16" s="4">
        <v>0</v>
      </c>
      <c r="C16" s="4">
        <v>275</v>
      </c>
      <c r="D16" s="4">
        <v>0</v>
      </c>
      <c r="E16" s="4">
        <f>SUM(B16:D16)</f>
        <v>275</v>
      </c>
      <c r="F16" s="15">
        <v>275</v>
      </c>
      <c r="G16" s="8"/>
      <c r="H16" s="8"/>
      <c r="I16" s="8"/>
      <c r="J16" s="8"/>
    </row>
    <row r="17" spans="1:10" ht="17">
      <c r="A17" s="4" t="s">
        <v>19</v>
      </c>
      <c r="B17" s="4">
        <v>175</v>
      </c>
      <c r="C17" s="4">
        <v>0</v>
      </c>
      <c r="D17" s="4">
        <v>225</v>
      </c>
      <c r="E17" s="4">
        <f>SUM(B17:D17)</f>
        <v>400</v>
      </c>
      <c r="F17" s="15">
        <v>400</v>
      </c>
      <c r="G17" s="8"/>
      <c r="H17" s="8"/>
      <c r="I17" s="8"/>
      <c r="J17" s="8"/>
    </row>
    <row r="18" spans="1:10" ht="17">
      <c r="A18" s="4" t="s">
        <v>20</v>
      </c>
      <c r="B18" s="4">
        <v>0</v>
      </c>
      <c r="C18" s="4">
        <v>300</v>
      </c>
      <c r="D18" s="4">
        <v>0</v>
      </c>
      <c r="E18" s="4">
        <f>SUM(B18:D18)</f>
        <v>300</v>
      </c>
      <c r="F18" s="15">
        <v>300</v>
      </c>
      <c r="G18" s="8"/>
      <c r="H18" s="8"/>
      <c r="I18" s="8"/>
      <c r="J18" s="8"/>
    </row>
    <row r="19" spans="1:10" ht="17">
      <c r="A19" s="4" t="s">
        <v>25</v>
      </c>
      <c r="B19" s="4">
        <f>SUM(B16:B18)</f>
        <v>175</v>
      </c>
      <c r="C19" s="4">
        <f>SUM(C16:C18)</f>
        <v>575</v>
      </c>
      <c r="D19" s="4">
        <f>SUM(D16:D18)</f>
        <v>225</v>
      </c>
      <c r="E19" s="4"/>
      <c r="F19" s="4"/>
      <c r="G19" s="8"/>
      <c r="H19" s="8"/>
      <c r="I19" s="8"/>
      <c r="J19" s="8"/>
    </row>
    <row r="20" spans="1:10" ht="17">
      <c r="A20" s="15" t="s">
        <v>9</v>
      </c>
      <c r="B20" s="15">
        <v>200</v>
      </c>
      <c r="C20" s="15">
        <v>600</v>
      </c>
      <c r="D20" s="15">
        <v>225</v>
      </c>
      <c r="E20" s="4"/>
      <c r="F20" s="4"/>
      <c r="G20" s="8"/>
      <c r="H20" s="8"/>
      <c r="I20" s="8"/>
      <c r="J20" s="8"/>
    </row>
    <row r="21" spans="1:10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>
      <c r="A22" s="8"/>
      <c r="B22" s="16" t="s">
        <v>27</v>
      </c>
      <c r="C22" s="16"/>
      <c r="D22" s="16"/>
      <c r="E22" s="8"/>
      <c r="F22" s="8"/>
      <c r="G22" s="8"/>
      <c r="H22" s="8"/>
      <c r="I22" s="8"/>
      <c r="J22" s="8"/>
    </row>
    <row r="23" spans="1:10" ht="17">
      <c r="A23" s="7" t="s">
        <v>21</v>
      </c>
      <c r="B23" s="7" t="s">
        <v>14</v>
      </c>
      <c r="C23" s="7" t="s">
        <v>15</v>
      </c>
      <c r="D23" s="7" t="s">
        <v>16</v>
      </c>
      <c r="E23" s="8"/>
      <c r="F23" s="8"/>
      <c r="G23" s="8"/>
      <c r="H23" s="8"/>
      <c r="I23" s="8"/>
      <c r="J23" s="8"/>
    </row>
    <row r="24" spans="1:10" ht="17">
      <c r="A24" s="4" t="s">
        <v>18</v>
      </c>
      <c r="B24" s="4">
        <v>0</v>
      </c>
      <c r="C24" s="4">
        <v>1</v>
      </c>
      <c r="D24" s="4">
        <v>0</v>
      </c>
      <c r="E24" s="8"/>
      <c r="F24" s="8"/>
      <c r="G24" s="8"/>
      <c r="H24" s="8"/>
      <c r="I24" s="8"/>
      <c r="J24" s="8"/>
    </row>
    <row r="25" spans="1:10" ht="17">
      <c r="A25" s="4" t="s">
        <v>19</v>
      </c>
      <c r="B25" s="4">
        <v>1</v>
      </c>
      <c r="C25" s="4">
        <v>0</v>
      </c>
      <c r="D25" s="4">
        <v>1</v>
      </c>
      <c r="E25" s="8"/>
      <c r="F25" s="8"/>
      <c r="G25" s="8"/>
      <c r="H25" s="8"/>
      <c r="I25" s="8"/>
      <c r="J25" s="8"/>
    </row>
    <row r="26" spans="1:10" ht="17">
      <c r="A26" s="4" t="s">
        <v>20</v>
      </c>
      <c r="B26" s="4">
        <v>0</v>
      </c>
      <c r="C26" s="4">
        <v>1</v>
      </c>
      <c r="D26" s="4">
        <v>0</v>
      </c>
      <c r="E26" s="8"/>
      <c r="F26" s="8"/>
      <c r="G26" s="8"/>
      <c r="H26" s="8"/>
      <c r="I26" s="8"/>
      <c r="J26" s="8"/>
    </row>
    <row r="27" spans="1:10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>
      <c r="A28" s="8"/>
      <c r="B28" s="16" t="s">
        <v>28</v>
      </c>
      <c r="C28" s="16"/>
      <c r="D28" s="16"/>
      <c r="E28" s="8"/>
      <c r="F28" s="8"/>
      <c r="G28" s="8"/>
      <c r="H28" s="8"/>
      <c r="I28" s="8"/>
      <c r="J28" s="8"/>
    </row>
    <row r="29" spans="1:10" ht="17">
      <c r="A29" s="7" t="s">
        <v>21</v>
      </c>
      <c r="B29" s="7" t="s">
        <v>14</v>
      </c>
      <c r="C29" s="7" t="s">
        <v>15</v>
      </c>
      <c r="D29" s="7" t="s">
        <v>16</v>
      </c>
      <c r="E29" s="8"/>
      <c r="F29" s="7" t="s">
        <v>7</v>
      </c>
      <c r="G29" s="8">
        <f>SUMPRODUCT(B10:D12,B24:D26)</f>
        <v>1016</v>
      </c>
      <c r="H29" s="8"/>
      <c r="I29" s="8"/>
      <c r="J29" s="8"/>
    </row>
    <row r="30" spans="1:10" ht="17">
      <c r="A30" s="4" t="s">
        <v>18</v>
      </c>
      <c r="B30" s="4">
        <f>B16-MIN($F$16,B20)*B24</f>
        <v>0</v>
      </c>
      <c r="C30" s="4">
        <f>C16-MIN($F$16,C20)*C24</f>
        <v>0</v>
      </c>
      <c r="D30" s="4">
        <f>D16-MIN($F$16,D20)*D24</f>
        <v>0</v>
      </c>
      <c r="E30" s="8"/>
      <c r="F30" s="8"/>
      <c r="G30" s="8"/>
      <c r="H30" s="8"/>
      <c r="I30" s="8"/>
      <c r="J30" s="8"/>
    </row>
    <row r="31" spans="1:10" ht="17">
      <c r="A31" s="4" t="s">
        <v>19</v>
      </c>
      <c r="B31" s="4">
        <f>B17-MIN($F$17,B20)*B25</f>
        <v>-25</v>
      </c>
      <c r="C31" s="4">
        <f>C17-MIN($F$17,C20)*C25</f>
        <v>0</v>
      </c>
      <c r="D31" s="4">
        <f>D17-MIN($F$17,D20)*D25</f>
        <v>0</v>
      </c>
      <c r="E31" s="8"/>
      <c r="F31" s="8"/>
      <c r="G31" s="8"/>
      <c r="H31" s="8"/>
      <c r="I31" s="8"/>
      <c r="J31" s="8"/>
    </row>
    <row r="32" spans="1:10" ht="17">
      <c r="A32" s="4" t="s">
        <v>20</v>
      </c>
      <c r="B32" s="4">
        <f>B18-MIN($F$18,B20)*B26</f>
        <v>0</v>
      </c>
      <c r="C32" s="4">
        <f>C18-MIN($F$18,C20)*C26</f>
        <v>0</v>
      </c>
      <c r="D32" s="4">
        <f>D18-MIN($F$18,D20)*D26</f>
        <v>0</v>
      </c>
      <c r="E32" s="8"/>
      <c r="F32" s="8"/>
      <c r="G32" s="8"/>
      <c r="H32" s="8"/>
      <c r="I32" s="8"/>
      <c r="J32" s="8"/>
    </row>
  </sheetData>
  <mergeCells count="5">
    <mergeCell ref="B28:D28"/>
    <mergeCell ref="B1:D1"/>
    <mergeCell ref="B14:D14"/>
    <mergeCell ref="B8:D8"/>
    <mergeCell ref="B22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4EF8-7C29-FA47-93D2-33B88623BC73}">
  <dimension ref="A2:I21"/>
  <sheetViews>
    <sheetView tabSelected="1" workbookViewId="0">
      <selection activeCell="F19" sqref="F19"/>
    </sheetView>
  </sheetViews>
  <sheetFormatPr baseColWidth="10" defaultRowHeight="16"/>
  <cols>
    <col min="1" max="1" width="16.6640625" customWidth="1"/>
    <col min="2" max="2" width="10" customWidth="1"/>
    <col min="3" max="3" width="10.5" customWidth="1"/>
    <col min="4" max="4" width="10.33203125" customWidth="1"/>
    <col min="5" max="5" width="9" customWidth="1"/>
    <col min="6" max="6" width="11" customWidth="1"/>
    <col min="7" max="7" width="11.33203125" customWidth="1"/>
    <col min="8" max="8" width="12.1640625" customWidth="1"/>
    <col min="9" max="9" width="10.33203125" customWidth="1"/>
  </cols>
  <sheetData>
    <row r="2" spans="1:9"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 t="s">
        <v>34</v>
      </c>
      <c r="H2" s="12" t="s">
        <v>35</v>
      </c>
      <c r="I2" s="12" t="s">
        <v>36</v>
      </c>
    </row>
    <row r="3" spans="1:9">
      <c r="A3" t="s">
        <v>29</v>
      </c>
      <c r="B3">
        <v>2500</v>
      </c>
      <c r="C3">
        <v>0</v>
      </c>
      <c r="D3">
        <v>0</v>
      </c>
      <c r="E3">
        <v>0</v>
      </c>
      <c r="F3">
        <v>0</v>
      </c>
      <c r="G3">
        <v>199.99999999999986</v>
      </c>
      <c r="H3">
        <f>SUM(B3:G3)</f>
        <v>2700</v>
      </c>
      <c r="I3" s="17">
        <v>2700</v>
      </c>
    </row>
    <row r="4" spans="1:9">
      <c r="A4" t="s">
        <v>40</v>
      </c>
      <c r="B4">
        <v>0</v>
      </c>
      <c r="C4">
        <v>2000</v>
      </c>
      <c r="D4">
        <v>1500</v>
      </c>
      <c r="E4">
        <v>0</v>
      </c>
      <c r="F4">
        <v>0</v>
      </c>
      <c r="G4">
        <v>0</v>
      </c>
      <c r="H4">
        <f t="shared" ref="H4:H5" si="0">SUM(B4:G4)</f>
        <v>3500</v>
      </c>
      <c r="I4" s="17">
        <v>3500</v>
      </c>
    </row>
    <row r="5" spans="1:9">
      <c r="A5" t="s">
        <v>41</v>
      </c>
      <c r="B5">
        <v>0</v>
      </c>
      <c r="C5">
        <v>0</v>
      </c>
      <c r="D5">
        <v>0</v>
      </c>
      <c r="E5">
        <v>1800</v>
      </c>
      <c r="F5">
        <v>2300</v>
      </c>
      <c r="G5">
        <v>100.00000000000014</v>
      </c>
      <c r="H5">
        <f t="shared" si="0"/>
        <v>4200</v>
      </c>
      <c r="I5" s="17">
        <v>4200</v>
      </c>
    </row>
    <row r="6" spans="1:9">
      <c r="A6" t="s">
        <v>32</v>
      </c>
      <c r="B6">
        <f>SUM(B3:B5)</f>
        <v>2500</v>
      </c>
      <c r="C6">
        <f t="shared" ref="C6:F6" si="1">SUM(C3:C5)</f>
        <v>2000</v>
      </c>
      <c r="D6">
        <f t="shared" si="1"/>
        <v>1500</v>
      </c>
      <c r="E6">
        <f t="shared" si="1"/>
        <v>1800</v>
      </c>
      <c r="F6">
        <f t="shared" si="1"/>
        <v>2300</v>
      </c>
      <c r="G6" s="18">
        <f>SUM(G3:G5)</f>
        <v>300</v>
      </c>
      <c r="H6" s="13"/>
    </row>
    <row r="7" spans="1:9">
      <c r="A7" t="s">
        <v>33</v>
      </c>
      <c r="B7" s="17">
        <v>2500</v>
      </c>
      <c r="C7" s="17">
        <v>2000</v>
      </c>
      <c r="D7" s="17">
        <v>1500</v>
      </c>
      <c r="E7" s="17">
        <v>1800</v>
      </c>
      <c r="F7" s="17">
        <v>2300</v>
      </c>
    </row>
    <row r="10" spans="1:9">
      <c r="B10" s="11" t="s">
        <v>37</v>
      </c>
      <c r="C10" s="11"/>
      <c r="D10" s="11"/>
      <c r="E10" s="11"/>
      <c r="F10" s="11"/>
    </row>
    <row r="11" spans="1:9">
      <c r="B11">
        <v>1</v>
      </c>
      <c r="C11">
        <v>2</v>
      </c>
      <c r="D11">
        <v>3</v>
      </c>
      <c r="E11">
        <v>4</v>
      </c>
      <c r="F11">
        <v>5</v>
      </c>
    </row>
    <row r="12" spans="1:9">
      <c r="A12" t="s">
        <v>29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9">
      <c r="A13" t="s">
        <v>30</v>
      </c>
      <c r="B13">
        <v>0</v>
      </c>
      <c r="C13">
        <v>1</v>
      </c>
      <c r="D13">
        <v>1</v>
      </c>
      <c r="E13">
        <v>0</v>
      </c>
      <c r="F13">
        <v>0</v>
      </c>
    </row>
    <row r="14" spans="1:9">
      <c r="A14" t="s">
        <v>31</v>
      </c>
      <c r="B14">
        <v>0</v>
      </c>
      <c r="C14">
        <v>0</v>
      </c>
      <c r="D14">
        <v>0</v>
      </c>
      <c r="E14">
        <v>1</v>
      </c>
      <c r="F14">
        <v>1</v>
      </c>
    </row>
    <row r="15" spans="1:9">
      <c r="A15" t="s">
        <v>39</v>
      </c>
      <c r="B15" s="14">
        <f>SUM(B12:B14)</f>
        <v>1</v>
      </c>
      <c r="C15" s="14">
        <f t="shared" ref="C15:F15" si="2">SUM(C12:C14)</f>
        <v>1</v>
      </c>
      <c r="D15" s="14">
        <f t="shared" si="2"/>
        <v>1</v>
      </c>
      <c r="E15" s="14">
        <f t="shared" si="2"/>
        <v>1</v>
      </c>
      <c r="F15" s="14">
        <f t="shared" si="2"/>
        <v>1</v>
      </c>
    </row>
    <row r="17" spans="1:6">
      <c r="B17" s="11" t="s">
        <v>38</v>
      </c>
      <c r="C17" s="11"/>
      <c r="D17" s="11"/>
      <c r="E17" s="11"/>
      <c r="F17" s="11"/>
    </row>
    <row r="18" spans="1:6">
      <c r="B18">
        <v>1</v>
      </c>
      <c r="C18">
        <v>2</v>
      </c>
      <c r="D18">
        <v>3</v>
      </c>
      <c r="E18">
        <v>4</v>
      </c>
      <c r="F18">
        <v>5</v>
      </c>
    </row>
    <row r="19" spans="1:6">
      <c r="A19" t="s">
        <v>29</v>
      </c>
      <c r="B19">
        <f>B3-B7*B12</f>
        <v>0</v>
      </c>
      <c r="C19">
        <f t="shared" ref="C19:F19" si="3">C3-C7*C12</f>
        <v>0</v>
      </c>
      <c r="D19">
        <f t="shared" si="3"/>
        <v>0</v>
      </c>
      <c r="E19">
        <f t="shared" si="3"/>
        <v>0</v>
      </c>
      <c r="F19">
        <f t="shared" si="3"/>
        <v>0</v>
      </c>
    </row>
    <row r="20" spans="1:6">
      <c r="A20" t="s">
        <v>30</v>
      </c>
      <c r="B20">
        <f>B4-B7*B13</f>
        <v>0</v>
      </c>
      <c r="C20">
        <f t="shared" ref="C20:F20" si="4">C4-C7*C13</f>
        <v>0</v>
      </c>
      <c r="D20">
        <f t="shared" si="4"/>
        <v>0</v>
      </c>
      <c r="E20">
        <f t="shared" si="4"/>
        <v>0</v>
      </c>
      <c r="F20">
        <f t="shared" si="4"/>
        <v>0</v>
      </c>
    </row>
    <row r="21" spans="1:6">
      <c r="A21" t="s">
        <v>31</v>
      </c>
      <c r="B21">
        <f>B5-B7*B14</f>
        <v>0</v>
      </c>
      <c r="C21">
        <f t="shared" ref="C21:F21" si="5">C5-C7*C14</f>
        <v>0</v>
      </c>
      <c r="D21">
        <f t="shared" si="5"/>
        <v>0</v>
      </c>
      <c r="E21">
        <f t="shared" si="5"/>
        <v>0</v>
      </c>
      <c r="F21">
        <f t="shared" si="5"/>
        <v>0</v>
      </c>
    </row>
  </sheetData>
  <mergeCells count="2">
    <mergeCell ref="B10:F10"/>
    <mergeCell ref="B17:F1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stanwar</dc:creator>
  <cp:lastModifiedBy>stanwar</cp:lastModifiedBy>
  <dcterms:created xsi:type="dcterms:W3CDTF">2018-11-18T18:04:38Z</dcterms:created>
  <dcterms:modified xsi:type="dcterms:W3CDTF">2018-11-20T19:34:17Z</dcterms:modified>
</cp:coreProperties>
</file>